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<sst xmlns="http://schemas.openxmlformats.org/spreadsheetml/2006/main" count="681" uniqueCount="176">
  <si>
    <t>Lp.</t>
  </si>
  <si>
    <t xml:space="preserve">Forma </t>
  </si>
  <si>
    <t>ogółem</t>
  </si>
  <si>
    <t>przedmiotu</t>
  </si>
  <si>
    <t>Język obcy</t>
  </si>
  <si>
    <t>Technologie informacyjne</t>
  </si>
  <si>
    <t>1.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</si>
  <si>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</si>
  <si>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</si>
  <si>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</si>
  <si>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</si>
  <si>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</si>
  <si>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</si>
  <si>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</si>
  <si>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</si>
  <si>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</si>
  <si>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</si>
  <si>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</si>
  <si>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</si>
  <si>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ćwiczenia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</si>
  <si>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</si>
  <si>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</si>
  <si>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</si>
  <si>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</si>
  <si>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</si>
  <si>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</si>
  <si>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</si>
  <si>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</si>
  <si>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</si>
  <si>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</si>
  <si>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</si>
  <si>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</si>
  <si>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</si>
  <si>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</si>
  <si>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</si>
  <si>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Sumaryczne wskaźniki ilościowe</t>
  </si>
  <si>
    <t>Punkty ECTS: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</si>
  <si>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</si>
  <si>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</si>
  <si>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</si>
  <si>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</si>
  <si>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</si>
  <si>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</si>
  <si>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</si>
  <si>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</si>
  <si>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</si>
  <si>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</si>
  <si>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</si>
  <si>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</si>
  <si>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</si>
  <si>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</si>
  <si>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</si>
  <si>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</si>
  <si>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</si>
  <si>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</si>
  <si>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</si>
  <si>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</si>
  <si>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</si>
  <si>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</si>
  <si>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</si>
  <si>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</si>
  <si>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</si>
  <si>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</si>
  <si>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</si>
  <si>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</si>
  <si>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</si>
  <si>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</si>
  <si>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</si>
  <si>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</si>
  <si>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</si>
  <si>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</si>
  <si>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</si>
  <si>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</si>
  <si>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</si>
  <si>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</si>
  <si>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</si>
  <si>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</si>
  <si>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</si>
  <si>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</si>
  <si>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</si>
  <si>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</si>
  <si>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</si>
  <si>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</si>
  <si>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Etyka</t>
  </si>
  <si>
    <t>Filozofia</t>
  </si>
  <si>
    <t>2.</t>
  </si>
  <si>
    <t>Rok studiów I</t>
  </si>
  <si>
    <t>3.</t>
  </si>
  <si>
    <t>4.</t>
  </si>
  <si>
    <t>5.</t>
  </si>
  <si>
    <t>Z</t>
  </si>
  <si>
    <t>Pedagogika</t>
  </si>
  <si>
    <t>Psychologia</t>
  </si>
  <si>
    <t>Socjologia</t>
  </si>
  <si>
    <t>Małżeństwo i rodzina w kulturach i religiach</t>
  </si>
  <si>
    <t>Profilaktyka uzależnień</t>
  </si>
  <si>
    <t>Psychologia rozwojowa</t>
  </si>
  <si>
    <t>Wybrane problemy kryminologii i kryminalistyki</t>
  </si>
  <si>
    <t>6.</t>
  </si>
  <si>
    <t>7.</t>
  </si>
  <si>
    <t>Poradnictwo małżeńskie</t>
  </si>
  <si>
    <t>Podstawy terapii zajęciowej</t>
  </si>
  <si>
    <t>Terapia uzależnień i współuzależnień</t>
  </si>
  <si>
    <t>Techniki negocjacji</t>
  </si>
  <si>
    <t>Interwencja kryzysowa</t>
  </si>
  <si>
    <t>E</t>
  </si>
  <si>
    <t>Liczba pkt ECTS/ godz.dyd.  na I roku studiów</t>
  </si>
  <si>
    <t>Rok studiów II</t>
  </si>
  <si>
    <t>Anatomia i fizjologia człowieka</t>
  </si>
  <si>
    <t>Fizjologia płodności</t>
  </si>
  <si>
    <t>Doradztwo zawodowe</t>
  </si>
  <si>
    <t>Podstawy seksuologii</t>
  </si>
  <si>
    <t>Przeciwdziałanie przemocy w rodzinie</t>
  </si>
  <si>
    <t>Dziecko i dzieciństwo w zmieniającym się społecz.</t>
  </si>
  <si>
    <t>Psychologia rodziny</t>
  </si>
  <si>
    <t>8.</t>
  </si>
  <si>
    <t>Podstawy prawa karnego i rodzinnego</t>
  </si>
  <si>
    <t>9.</t>
  </si>
  <si>
    <t>Sekty i nowe ruchy religijne</t>
  </si>
  <si>
    <t>10.</t>
  </si>
  <si>
    <t>Socjologia rodziny</t>
  </si>
  <si>
    <t>11.</t>
  </si>
  <si>
    <t>Animacja społeczno-kulturalna</t>
  </si>
  <si>
    <t>Metodyka pracy kuratora sądowego</t>
  </si>
  <si>
    <t>II.</t>
  </si>
  <si>
    <t>I.</t>
  </si>
  <si>
    <t>III.</t>
  </si>
  <si>
    <t>Liczba pkt ECTS/ godz.dyd.  na II roku studiów</t>
  </si>
  <si>
    <t>Teologiczno-moralne aspekty życia rodzinnego</t>
  </si>
  <si>
    <t>Przedmiot do wyboru</t>
  </si>
  <si>
    <t>Rok studiów III</t>
  </si>
  <si>
    <t>Współczesne koncepcje wychowania w rodzinie</t>
  </si>
  <si>
    <t>Komunikacja interpersonalna</t>
  </si>
  <si>
    <t>Małżeństwo i rodzina w Biblii</t>
  </si>
  <si>
    <t>Małżeństwo i rodzina w prawie kanonicznym</t>
  </si>
  <si>
    <t>Rok liturgiczny w życiu rodziny</t>
  </si>
  <si>
    <t>Podstawy ekonomii</t>
  </si>
  <si>
    <t>Podstawy żywienia człowieka</t>
  </si>
  <si>
    <t>Konwersatorium (wybór tematu)</t>
  </si>
  <si>
    <t>Opieka paliatywno hospicyjna</t>
  </si>
  <si>
    <t>Fundusze i programy UE</t>
  </si>
  <si>
    <t>Metody socjoterapii</t>
  </si>
  <si>
    <t>Liczba pkt ECTS/ godz.dyd.  na III roku studiów</t>
  </si>
  <si>
    <t>Nauki humanistyczne</t>
  </si>
  <si>
    <t>Nauki społeczne</t>
  </si>
  <si>
    <t>Bioetyka</t>
  </si>
  <si>
    <t xml:space="preserve">Samodzielna </t>
  </si>
  <si>
    <t>praca studenta</t>
  </si>
  <si>
    <t>f</t>
  </si>
  <si>
    <t xml:space="preserve"> Plan studiów na kierunku: Nauki o rodzinie</t>
  </si>
  <si>
    <t>Specjalność: mediacja rodzinna</t>
  </si>
  <si>
    <t>Ergonomia</t>
  </si>
  <si>
    <t>VI</t>
  </si>
  <si>
    <t>Praktyka</t>
  </si>
  <si>
    <t>Praktyka sądowa (kuratorska)</t>
  </si>
  <si>
    <t>Praktyki</t>
  </si>
  <si>
    <t xml:space="preserve"> 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</si>
  <si>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</si>
  <si>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niestacjonarne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</si>
  <si>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pierwszego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</si>
  <si>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licencjata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</si>
  <si>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</si>
  <si>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Praktyka w placówkach pomocy społecznej</t>
  </si>
  <si>
    <r>
      <t xml:space="preserve">Liczba pkt ECTS/ godz.dyd.  </t>
    </r>
    <r>
      <rPr>
        <b/>
        <sz val="9"/>
        <rFont val="Arial"/>
        <family val="2"/>
      </rPr>
      <t>w semestrze …</t>
    </r>
  </si>
  <si>
    <t>Liczba pkt ECTS/ godz.dyd.  w semestrze …</t>
  </si>
  <si>
    <t>IV.</t>
  </si>
  <si>
    <t>V.</t>
  </si>
  <si>
    <t>Załącznik NR1/4</t>
  </si>
  <si>
    <t>Zagrożenia i problemy współczesnej młodzieży</t>
  </si>
  <si>
    <t>Metodyka pracy asystenta rodziny</t>
  </si>
  <si>
    <t>Diagnoza i terapia pedagogiczna</t>
  </si>
  <si>
    <t>Szkolenie w zakresie bezpieczeństwa i higieny pracy</t>
  </si>
  <si>
    <t>Seminarium naukowe 1</t>
  </si>
  <si>
    <t>Seminarium naukowe 2</t>
  </si>
  <si>
    <t>Seminarium naukowe 3</t>
  </si>
  <si>
    <t>Seminarium naukowe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</si>
</sst>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6" fillId="0" borderId="3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2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/>
    </xf>
    <xf numFmtId="0" fontId="0" fillId="0" borderId="67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9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8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8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2" fontId="0" fillId="0" borderId="85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2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89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tabSelected="1" view="pageLayout" zoomScale="90" zoomScalePageLayoutView="90" workbookViewId="0" topLeftCell="A181">
      <selection activeCell="B205" sqref="B205"/>
    </sheetView>
  </sheetViews>
  <sheetFormatPr defaultColWidth="9.140625" defaultRowHeight="12.75"/>
  <cols>
    <col min="1" max="1" width="3.140625" style="106" customWidth="1"/>
    <col min="2" max="2" width="39.7109375" style="106" customWidth="1"/>
    <col min="3" max="3" width="6.8515625" style="106" customWidth="1"/>
    <col min="4" max="4" width="7.57421875" style="106" customWidth="1"/>
    <col min="5" max="5" width="12.7109375" style="106" customWidth="1"/>
    <col min="6" max="6" width="9.8515625" style="106" customWidth="1"/>
    <col min="7" max="7" width="8.421875" style="106" customWidth="1"/>
    <col min="8" max="8" width="8.57421875" style="106" customWidth="1"/>
    <col min="9" max="9" width="10.00390625" style="106" customWidth="1"/>
    <col min="10" max="10" width="8.140625" style="106" customWidth="1"/>
    <col min="11" max="11" width="10.57421875" style="106" customWidth="1"/>
    <col min="12" max="12" width="13.140625" style="106" customWidth="1"/>
    <col min="13" max="13" width="7.00390625" style="106" customWidth="1"/>
    <col min="14" max="14" width="12.00390625" style="106" customWidth="1"/>
  </cols>
  <sheetData>
    <row r="1" spans="1:14" ht="15.75">
      <c r="A1" s="405" t="s">
        <v>149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37"/>
    </row>
    <row r="2" spans="1:14" ht="15.75">
      <c r="A2" s="405" t="s">
        <v>150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26"/>
    </row>
    <row r="3" spans="1:14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408" t="s">
        <v>167</v>
      </c>
      <c r="M3" s="409"/>
      <c r="N3" s="409"/>
    </row>
    <row r="4" spans="3:5" ht="12.75">
      <c r="C4" s="105"/>
      <c r="D4" s="105"/>
      <c r="E4" s="105"/>
    </row>
    <row r="5" spans="1:14" ht="12.75">
      <c r="A5" s="105"/>
      <c r="B5" s="107" t="s">
        <v>157</v>
      </c>
      <c r="C5" s="10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ht="12.75">
      <c r="B6" s="106" t="s">
        <v>158</v>
      </c>
    </row>
    <row r="7" ht="12.75">
      <c r="B7" s="106" t="s">
        <v>159</v>
      </c>
    </row>
    <row r="8" ht="12.75">
      <c r="B8" s="106" t="s">
        <v>160</v>
      </c>
    </row>
    <row r="9" ht="12.75">
      <c r="B9" s="106" t="s">
        <v>161</v>
      </c>
    </row>
    <row r="12" spans="2:7" ht="13.5" thickBot="1">
      <c r="B12" s="1" t="s">
        <v>86</v>
      </c>
      <c r="G12" s="108"/>
    </row>
    <row r="13" spans="1:14" ht="12.75">
      <c r="A13" s="109" t="s">
        <v>0</v>
      </c>
      <c r="B13" s="15"/>
      <c r="C13" s="110"/>
      <c r="D13" s="373" t="s">
        <v>48</v>
      </c>
      <c r="E13" s="374"/>
      <c r="F13" s="374"/>
      <c r="G13" s="46" t="s">
        <v>37</v>
      </c>
      <c r="H13" s="48" t="s">
        <v>1</v>
      </c>
      <c r="I13" s="48" t="s">
        <v>41</v>
      </c>
      <c r="J13" s="373" t="s">
        <v>51</v>
      </c>
      <c r="K13" s="374"/>
      <c r="L13" s="374"/>
      <c r="M13" s="384"/>
      <c r="N13" s="91"/>
    </row>
    <row r="14" spans="1:14" ht="12.75">
      <c r="A14" s="111"/>
      <c r="B14" s="16" t="s">
        <v>16</v>
      </c>
      <c r="C14" s="39" t="s">
        <v>39</v>
      </c>
      <c r="D14" s="112" t="s">
        <v>2</v>
      </c>
      <c r="E14" s="113" t="s">
        <v>45</v>
      </c>
      <c r="F14" s="19" t="s">
        <v>27</v>
      </c>
      <c r="G14" s="42" t="s">
        <v>49</v>
      </c>
      <c r="H14" s="40" t="s">
        <v>47</v>
      </c>
      <c r="I14" s="40" t="s">
        <v>42</v>
      </c>
      <c r="J14" s="44" t="s">
        <v>2</v>
      </c>
      <c r="K14" s="382" t="s">
        <v>52</v>
      </c>
      <c r="L14" s="383"/>
      <c r="M14" s="114" t="s">
        <v>50</v>
      </c>
      <c r="N14" s="40" t="s">
        <v>146</v>
      </c>
    </row>
    <row r="15" spans="1:14" ht="12.75">
      <c r="A15" s="3"/>
      <c r="B15" s="16" t="s">
        <v>3</v>
      </c>
      <c r="C15" s="38"/>
      <c r="D15" s="111"/>
      <c r="E15" s="113" t="s">
        <v>17</v>
      </c>
      <c r="F15" s="9" t="s">
        <v>33</v>
      </c>
      <c r="G15" s="43" t="s">
        <v>69</v>
      </c>
      <c r="H15" s="40"/>
      <c r="I15" s="40" t="s">
        <v>43</v>
      </c>
      <c r="J15" s="115"/>
      <c r="K15" s="20" t="s">
        <v>18</v>
      </c>
      <c r="L15" s="116" t="s">
        <v>68</v>
      </c>
      <c r="M15" s="92"/>
      <c r="N15" s="40" t="s">
        <v>147</v>
      </c>
    </row>
    <row r="16" spans="1:14" ht="12.75">
      <c r="A16" s="111"/>
      <c r="B16" s="16"/>
      <c r="C16" s="117"/>
      <c r="D16" s="111"/>
      <c r="E16" s="113" t="s">
        <v>40</v>
      </c>
      <c r="F16" s="9" t="s">
        <v>28</v>
      </c>
      <c r="G16" s="43" t="s">
        <v>70</v>
      </c>
      <c r="H16" s="85"/>
      <c r="I16" s="40" t="s">
        <v>44</v>
      </c>
      <c r="J16" s="45"/>
      <c r="K16" s="118"/>
      <c r="L16" s="22"/>
      <c r="M16" s="93"/>
      <c r="N16" s="41"/>
    </row>
    <row r="17" spans="1:14" ht="12.75">
      <c r="A17" s="111"/>
      <c r="B17" s="83"/>
      <c r="C17" s="119"/>
      <c r="D17" s="111"/>
      <c r="E17" s="113" t="s">
        <v>46</v>
      </c>
      <c r="F17" s="9"/>
      <c r="G17" s="43" t="s">
        <v>31</v>
      </c>
      <c r="H17" s="40"/>
      <c r="I17" s="85" t="s">
        <v>73</v>
      </c>
      <c r="J17" s="118"/>
      <c r="K17" s="118"/>
      <c r="L17" s="120"/>
      <c r="M17" s="84"/>
      <c r="N17" s="83"/>
    </row>
    <row r="18" spans="1:14" ht="12.75">
      <c r="A18" s="83"/>
      <c r="B18" s="84"/>
      <c r="C18" s="119"/>
      <c r="D18" s="111"/>
      <c r="E18" s="113"/>
      <c r="F18" s="9"/>
      <c r="G18" s="43"/>
      <c r="H18" s="41"/>
      <c r="I18" s="83"/>
      <c r="J18" s="118"/>
      <c r="K18" s="118"/>
      <c r="L18" s="120"/>
      <c r="M18" s="84"/>
      <c r="N18" s="83"/>
    </row>
    <row r="19" spans="1:14" ht="13.5" thickBot="1">
      <c r="A19" s="90"/>
      <c r="B19" s="121"/>
      <c r="C19" s="108"/>
      <c r="D19" s="122"/>
      <c r="E19" s="123"/>
      <c r="F19" s="124"/>
      <c r="G19" s="124"/>
      <c r="H19" s="90"/>
      <c r="I19" s="90"/>
      <c r="J19" s="125"/>
      <c r="K19" s="125"/>
      <c r="L19" s="126"/>
      <c r="M19" s="121"/>
      <c r="N19" s="83"/>
    </row>
    <row r="20" spans="1:14" ht="13.5" thickBot="1">
      <c r="A20" s="127"/>
      <c r="B20" s="8" t="s">
        <v>38</v>
      </c>
      <c r="C20" s="108"/>
      <c r="D20" s="108"/>
      <c r="E20" s="108"/>
      <c r="F20" s="108"/>
      <c r="G20" s="108"/>
      <c r="H20" s="128"/>
      <c r="I20" s="128"/>
      <c r="J20" s="108"/>
      <c r="K20" s="108"/>
      <c r="L20" s="108"/>
      <c r="M20" s="108"/>
      <c r="N20" s="129"/>
    </row>
    <row r="21" spans="1:14" ht="13.5" thickBot="1">
      <c r="A21" s="27" t="s">
        <v>9</v>
      </c>
      <c r="B21" s="25" t="s">
        <v>7</v>
      </c>
      <c r="C21" s="2"/>
      <c r="D21" s="130"/>
      <c r="E21" s="130"/>
      <c r="F21" s="130"/>
      <c r="G21" s="130"/>
      <c r="H21" s="128"/>
      <c r="I21" s="128"/>
      <c r="J21" s="130"/>
      <c r="K21" s="130"/>
      <c r="L21" s="130"/>
      <c r="M21" s="130"/>
      <c r="N21" s="129"/>
    </row>
    <row r="22" spans="1:14" ht="12.75">
      <c r="A22" s="131" t="s">
        <v>6</v>
      </c>
      <c r="B22" s="132" t="s">
        <v>4</v>
      </c>
      <c r="C22" s="102">
        <v>1</v>
      </c>
      <c r="D22" s="133">
        <v>2</v>
      </c>
      <c r="E22" s="134">
        <v>1.5</v>
      </c>
      <c r="F22" s="135">
        <f>D22-E22</f>
        <v>0.5</v>
      </c>
      <c r="G22" s="207">
        <v>0</v>
      </c>
      <c r="H22" s="104" t="s">
        <v>90</v>
      </c>
      <c r="I22" s="137" t="s">
        <v>32</v>
      </c>
      <c r="J22" s="102">
        <f>SUM(K22:M22)</f>
        <v>39</v>
      </c>
      <c r="K22" s="135">
        <v>0</v>
      </c>
      <c r="L22" s="135">
        <v>30</v>
      </c>
      <c r="M22" s="104">
        <f>(E22*26)-K22-L22</f>
        <v>9</v>
      </c>
      <c r="N22" s="131">
        <f>F22*26</f>
        <v>13</v>
      </c>
    </row>
    <row r="23" spans="1:14" ht="12.75">
      <c r="A23" s="131" t="s">
        <v>85</v>
      </c>
      <c r="B23" s="164" t="s">
        <v>4</v>
      </c>
      <c r="C23" s="138">
        <v>2</v>
      </c>
      <c r="D23" s="151">
        <v>2</v>
      </c>
      <c r="E23" s="151">
        <v>1.5</v>
      </c>
      <c r="F23" s="141">
        <f>D23-E23</f>
        <v>0.5</v>
      </c>
      <c r="G23" s="358">
        <v>0</v>
      </c>
      <c r="H23" s="155" t="s">
        <v>90</v>
      </c>
      <c r="I23" s="131" t="s">
        <v>32</v>
      </c>
      <c r="J23" s="181">
        <f>SUM(K23:M23)</f>
        <v>39</v>
      </c>
      <c r="K23" s="152">
        <v>0</v>
      </c>
      <c r="L23" s="141">
        <v>30</v>
      </c>
      <c r="M23" s="360">
        <f>(E23*26)-K23-L23</f>
        <v>9</v>
      </c>
      <c r="N23" s="131">
        <f>F23*26</f>
        <v>13</v>
      </c>
    </row>
    <row r="24" spans="1:14" ht="13.5" thickBot="1">
      <c r="A24" s="138" t="s">
        <v>87</v>
      </c>
      <c r="B24" s="139" t="s">
        <v>5</v>
      </c>
      <c r="C24" s="138">
        <v>2</v>
      </c>
      <c r="D24" s="140">
        <v>2</v>
      </c>
      <c r="E24" s="140">
        <v>1</v>
      </c>
      <c r="F24" s="152">
        <f>D24-E24</f>
        <v>1</v>
      </c>
      <c r="G24" s="361">
        <v>0</v>
      </c>
      <c r="H24" s="360" t="s">
        <v>90</v>
      </c>
      <c r="I24" s="138" t="s">
        <v>32</v>
      </c>
      <c r="J24" s="154">
        <f>SUM(K24:M24)</f>
        <v>26</v>
      </c>
      <c r="K24" s="152">
        <v>0</v>
      </c>
      <c r="L24" s="152">
        <v>20</v>
      </c>
      <c r="M24" s="155">
        <f>(E24*26)-K24-L24</f>
        <v>6</v>
      </c>
      <c r="N24" s="138">
        <f>F24*26</f>
        <v>26</v>
      </c>
    </row>
    <row r="25" spans="1:14" ht="13.5" thickBot="1">
      <c r="A25" s="72"/>
      <c r="B25" s="128" t="s">
        <v>76</v>
      </c>
      <c r="C25" s="144"/>
      <c r="D25" s="145">
        <f>SUM(D22:D24)</f>
        <v>6</v>
      </c>
      <c r="E25" s="145">
        <f aca="true" t="shared" si="0" ref="E25:N25">SUM(E22:E24)</f>
        <v>4</v>
      </c>
      <c r="F25" s="145">
        <f t="shared" si="0"/>
        <v>2</v>
      </c>
      <c r="G25" s="196">
        <f t="shared" si="0"/>
        <v>0</v>
      </c>
      <c r="H25" s="73" t="s">
        <v>61</v>
      </c>
      <c r="I25" s="73" t="s">
        <v>61</v>
      </c>
      <c r="J25" s="145">
        <f t="shared" si="0"/>
        <v>104</v>
      </c>
      <c r="K25" s="145">
        <f t="shared" si="0"/>
        <v>0</v>
      </c>
      <c r="L25" s="145">
        <f t="shared" si="0"/>
        <v>80</v>
      </c>
      <c r="M25" s="196">
        <f t="shared" si="0"/>
        <v>24</v>
      </c>
      <c r="N25" s="73">
        <f t="shared" si="0"/>
        <v>52</v>
      </c>
    </row>
    <row r="26" spans="1:14" ht="12.75">
      <c r="A26" s="131"/>
      <c r="B26" s="149" t="s">
        <v>77</v>
      </c>
      <c r="C26" s="150"/>
      <c r="D26" s="151">
        <v>0</v>
      </c>
      <c r="E26" s="151">
        <v>0</v>
      </c>
      <c r="F26" s="152">
        <v>0</v>
      </c>
      <c r="G26" s="153">
        <v>0</v>
      </c>
      <c r="H26" s="137" t="s">
        <v>61</v>
      </c>
      <c r="I26" s="137" t="s">
        <v>61</v>
      </c>
      <c r="J26" s="154">
        <v>0</v>
      </c>
      <c r="K26" s="152">
        <v>0</v>
      </c>
      <c r="L26" s="152">
        <v>0</v>
      </c>
      <c r="M26" s="359">
        <v>0</v>
      </c>
      <c r="N26" s="155">
        <v>0</v>
      </c>
    </row>
    <row r="27" spans="1:14" ht="13.5" thickBot="1">
      <c r="A27" s="156"/>
      <c r="B27" s="11" t="s">
        <v>78</v>
      </c>
      <c r="C27" s="157"/>
      <c r="D27" s="44">
        <v>0</v>
      </c>
      <c r="E27" s="44">
        <v>0</v>
      </c>
      <c r="F27" s="158">
        <v>0</v>
      </c>
      <c r="G27" s="159">
        <v>0</v>
      </c>
      <c r="H27" s="160" t="s">
        <v>61</v>
      </c>
      <c r="I27" s="160" t="s">
        <v>61</v>
      </c>
      <c r="J27" s="161">
        <v>0</v>
      </c>
      <c r="K27" s="158">
        <v>0</v>
      </c>
      <c r="L27" s="162">
        <v>0</v>
      </c>
      <c r="M27" s="163">
        <v>0</v>
      </c>
      <c r="N27" s="156">
        <v>0</v>
      </c>
    </row>
    <row r="28" spans="1:14" ht="13.5" thickBot="1">
      <c r="A28" s="27" t="s">
        <v>10</v>
      </c>
      <c r="B28" s="25" t="s">
        <v>8</v>
      </c>
      <c r="C28" s="27"/>
      <c r="D28" s="25"/>
      <c r="E28" s="25"/>
      <c r="F28" s="128"/>
      <c r="G28" s="128"/>
      <c r="H28" s="128"/>
      <c r="I28" s="128"/>
      <c r="J28" s="128"/>
      <c r="K28" s="128"/>
      <c r="L28" s="128"/>
      <c r="M28" s="128"/>
      <c r="N28" s="129"/>
    </row>
    <row r="29" spans="1:14" ht="12.75">
      <c r="A29" s="131" t="s">
        <v>6</v>
      </c>
      <c r="B29" s="164" t="s">
        <v>83</v>
      </c>
      <c r="C29" s="131">
        <v>2</v>
      </c>
      <c r="D29" s="151">
        <v>2</v>
      </c>
      <c r="E29" s="152">
        <v>0.5</v>
      </c>
      <c r="F29" s="152">
        <f>D29-E29</f>
        <v>1.5</v>
      </c>
      <c r="G29" s="153">
        <v>0</v>
      </c>
      <c r="H29" s="131" t="s">
        <v>105</v>
      </c>
      <c r="I29" s="137" t="s">
        <v>32</v>
      </c>
      <c r="J29" s="151">
        <f>SUM(K29:M29)</f>
        <v>13</v>
      </c>
      <c r="K29" s="152">
        <v>10</v>
      </c>
      <c r="L29" s="135">
        <v>0</v>
      </c>
      <c r="M29" s="207">
        <f>(E29*26)-K29-L29</f>
        <v>3</v>
      </c>
      <c r="N29" s="137">
        <f>F29*26</f>
        <v>39</v>
      </c>
    </row>
    <row r="30" spans="1:14" ht="12.75">
      <c r="A30" s="138" t="s">
        <v>85</v>
      </c>
      <c r="B30" s="139" t="s">
        <v>84</v>
      </c>
      <c r="C30" s="138">
        <v>1</v>
      </c>
      <c r="D30" s="140">
        <v>2</v>
      </c>
      <c r="E30" s="141">
        <v>0.5</v>
      </c>
      <c r="F30" s="152">
        <f>D30-E30</f>
        <v>1.5</v>
      </c>
      <c r="G30" s="142">
        <v>0</v>
      </c>
      <c r="H30" s="138" t="s">
        <v>90</v>
      </c>
      <c r="I30" s="138" t="s">
        <v>32</v>
      </c>
      <c r="J30" s="140">
        <f>SUM(K30:M30)</f>
        <v>13</v>
      </c>
      <c r="K30" s="141">
        <v>10</v>
      </c>
      <c r="L30" s="141">
        <v>0</v>
      </c>
      <c r="M30" s="358">
        <f>(E30*26)-K30-L30</f>
        <v>3</v>
      </c>
      <c r="N30" s="138">
        <f>F30*26</f>
        <v>39</v>
      </c>
    </row>
    <row r="31" spans="1:14" ht="12.75">
      <c r="A31" s="138" t="s">
        <v>87</v>
      </c>
      <c r="B31" s="139" t="s">
        <v>91</v>
      </c>
      <c r="C31" s="138">
        <v>1</v>
      </c>
      <c r="D31" s="140">
        <v>2</v>
      </c>
      <c r="E31" s="141">
        <v>1</v>
      </c>
      <c r="F31" s="152">
        <f>D31-E31</f>
        <v>1</v>
      </c>
      <c r="G31" s="142">
        <v>0</v>
      </c>
      <c r="H31" s="138" t="s">
        <v>90</v>
      </c>
      <c r="I31" s="138" t="s">
        <v>32</v>
      </c>
      <c r="J31" s="140">
        <f>SUM(K31:M31)</f>
        <v>26</v>
      </c>
      <c r="K31" s="141">
        <v>0</v>
      </c>
      <c r="L31" s="141">
        <v>20</v>
      </c>
      <c r="M31" s="358">
        <f>(E31*26)-K31-L31</f>
        <v>6</v>
      </c>
      <c r="N31" s="138">
        <f>F31*26</f>
        <v>26</v>
      </c>
    </row>
    <row r="32" spans="1:14" ht="12.75">
      <c r="A32" s="138" t="s">
        <v>88</v>
      </c>
      <c r="B32" s="139" t="s">
        <v>92</v>
      </c>
      <c r="C32" s="138">
        <v>1</v>
      </c>
      <c r="D32" s="140">
        <v>4</v>
      </c>
      <c r="E32" s="141">
        <v>1.5</v>
      </c>
      <c r="F32" s="152">
        <f>D32-E32</f>
        <v>2.5</v>
      </c>
      <c r="G32" s="142">
        <v>0</v>
      </c>
      <c r="H32" s="138" t="s">
        <v>105</v>
      </c>
      <c r="I32" s="138" t="s">
        <v>32</v>
      </c>
      <c r="J32" s="140">
        <f>SUM(K32:M32)</f>
        <v>39</v>
      </c>
      <c r="K32" s="141">
        <v>20</v>
      </c>
      <c r="L32" s="141">
        <v>10</v>
      </c>
      <c r="M32" s="358">
        <f>(E32*26)-K32-L32</f>
        <v>9</v>
      </c>
      <c r="N32" s="138">
        <f>F32*26</f>
        <v>65</v>
      </c>
    </row>
    <row r="33" spans="1:14" ht="13.5" thickBot="1">
      <c r="A33" s="138" t="s">
        <v>89</v>
      </c>
      <c r="B33" s="139" t="s">
        <v>93</v>
      </c>
      <c r="C33" s="138">
        <v>1</v>
      </c>
      <c r="D33" s="140">
        <v>3</v>
      </c>
      <c r="E33" s="141">
        <v>0.5</v>
      </c>
      <c r="F33" s="152">
        <f>D33-E33</f>
        <v>2.5</v>
      </c>
      <c r="G33" s="142">
        <v>0</v>
      </c>
      <c r="H33" s="138" t="s">
        <v>90</v>
      </c>
      <c r="I33" s="165" t="s">
        <v>32</v>
      </c>
      <c r="J33" s="140">
        <f>SUM(K33:M33)</f>
        <v>13</v>
      </c>
      <c r="K33" s="141">
        <v>10</v>
      </c>
      <c r="L33" s="141">
        <v>0</v>
      </c>
      <c r="M33" s="359">
        <f>(E33*26)-K33-L33</f>
        <v>3</v>
      </c>
      <c r="N33" s="131">
        <f>F33*26</f>
        <v>65</v>
      </c>
    </row>
    <row r="34" spans="1:14" ht="13.5" thickBot="1">
      <c r="A34" s="144"/>
      <c r="B34" s="128" t="s">
        <v>76</v>
      </c>
      <c r="C34" s="72"/>
      <c r="D34" s="145">
        <f>SUM(D29:D33)</f>
        <v>13</v>
      </c>
      <c r="E34" s="145">
        <f>SUM(E29:E33)</f>
        <v>4</v>
      </c>
      <c r="F34" s="146">
        <f>SUM(F29:F33)</f>
        <v>9</v>
      </c>
      <c r="G34" s="147">
        <v>0</v>
      </c>
      <c r="H34" s="72" t="s">
        <v>61</v>
      </c>
      <c r="I34" s="72" t="s">
        <v>61</v>
      </c>
      <c r="J34" s="148">
        <f>SUM(J29:J33)</f>
        <v>104</v>
      </c>
      <c r="K34" s="146">
        <f>SUM(K29:K33)</f>
        <v>50</v>
      </c>
      <c r="L34" s="146">
        <f>SUM(L29:L33)</f>
        <v>30</v>
      </c>
      <c r="M34" s="73">
        <f>SUM(M29:M33)</f>
        <v>24</v>
      </c>
      <c r="N34" s="72">
        <f>SUM(N29:N33)</f>
        <v>234</v>
      </c>
    </row>
    <row r="35" spans="1:14" ht="12.75">
      <c r="A35" s="83"/>
      <c r="B35" s="130" t="s">
        <v>77</v>
      </c>
      <c r="C35" s="85"/>
      <c r="D35" s="55">
        <v>0</v>
      </c>
      <c r="E35" s="55">
        <v>0</v>
      </c>
      <c r="F35" s="166">
        <v>0</v>
      </c>
      <c r="G35" s="167">
        <v>0</v>
      </c>
      <c r="H35" s="94" t="s">
        <v>61</v>
      </c>
      <c r="I35" s="94" t="s">
        <v>61</v>
      </c>
      <c r="J35" s="38">
        <v>0</v>
      </c>
      <c r="K35" s="166">
        <v>0</v>
      </c>
      <c r="L35" s="166">
        <v>0</v>
      </c>
      <c r="M35" s="168">
        <v>0</v>
      </c>
      <c r="N35" s="131">
        <v>0</v>
      </c>
    </row>
    <row r="36" spans="1:14" ht="13.5" thickBot="1">
      <c r="A36" s="169"/>
      <c r="B36" s="29" t="s">
        <v>78</v>
      </c>
      <c r="C36" s="165"/>
      <c r="D36" s="170">
        <v>0</v>
      </c>
      <c r="E36" s="162">
        <v>0</v>
      </c>
      <c r="F36" s="162">
        <v>0</v>
      </c>
      <c r="G36" s="171">
        <v>0</v>
      </c>
      <c r="H36" s="165" t="s">
        <v>61</v>
      </c>
      <c r="I36" s="165" t="s">
        <v>61</v>
      </c>
      <c r="J36" s="172">
        <v>0</v>
      </c>
      <c r="K36" s="162">
        <v>0</v>
      </c>
      <c r="L36" s="162">
        <v>0</v>
      </c>
      <c r="M36" s="163">
        <v>0</v>
      </c>
      <c r="N36" s="165">
        <v>0</v>
      </c>
    </row>
    <row r="37" spans="1:14" ht="13.5" thickBot="1">
      <c r="A37" s="27" t="s">
        <v>12</v>
      </c>
      <c r="B37" s="25" t="s">
        <v>11</v>
      </c>
      <c r="C37" s="36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73"/>
    </row>
    <row r="38" spans="1:14" ht="12.75">
      <c r="A38" s="173" t="s">
        <v>6</v>
      </c>
      <c r="B38" s="84" t="s">
        <v>94</v>
      </c>
      <c r="C38" s="112">
        <v>1</v>
      </c>
      <c r="D38" s="174">
        <v>3</v>
      </c>
      <c r="E38" s="175">
        <v>1</v>
      </c>
      <c r="F38" s="135">
        <f>D38-E38</f>
        <v>2</v>
      </c>
      <c r="G38" s="38">
        <v>0</v>
      </c>
      <c r="H38" s="85" t="s">
        <v>90</v>
      </c>
      <c r="I38" s="85" t="s">
        <v>32</v>
      </c>
      <c r="J38" s="140">
        <f>SUM(K38:M38)</f>
        <v>26</v>
      </c>
      <c r="K38" s="175">
        <v>20</v>
      </c>
      <c r="L38" s="135">
        <v>0</v>
      </c>
      <c r="M38" s="207">
        <f>(E38*26)-K38-L38</f>
        <v>6</v>
      </c>
      <c r="N38" s="114">
        <f>F38*26</f>
        <v>52</v>
      </c>
    </row>
    <row r="39" spans="1:14" ht="12.75">
      <c r="A39" s="176" t="s">
        <v>85</v>
      </c>
      <c r="B39" s="89" t="s">
        <v>95</v>
      </c>
      <c r="C39" s="177">
        <v>1</v>
      </c>
      <c r="D39" s="178">
        <v>3</v>
      </c>
      <c r="E39" s="141">
        <v>1</v>
      </c>
      <c r="F39" s="141">
        <f>D39-E39</f>
        <v>2</v>
      </c>
      <c r="G39" s="143">
        <v>3</v>
      </c>
      <c r="H39" s="138" t="s">
        <v>105</v>
      </c>
      <c r="I39" s="138" t="s">
        <v>32</v>
      </c>
      <c r="J39" s="140">
        <f>SUM(K39:M39)</f>
        <v>26</v>
      </c>
      <c r="K39" s="141">
        <v>10</v>
      </c>
      <c r="L39" s="152">
        <v>10</v>
      </c>
      <c r="M39" s="358">
        <f>(E39*26)-K39-L39</f>
        <v>6</v>
      </c>
      <c r="N39" s="114">
        <f>F39*26</f>
        <v>52</v>
      </c>
    </row>
    <row r="40" spans="1:14" ht="12.75">
      <c r="A40" s="176" t="s">
        <v>87</v>
      </c>
      <c r="B40" s="89" t="s">
        <v>96</v>
      </c>
      <c r="C40" s="177">
        <v>2</v>
      </c>
      <c r="D40" s="178">
        <v>3</v>
      </c>
      <c r="E40" s="141">
        <v>1</v>
      </c>
      <c r="F40" s="141">
        <f>D40-E40</f>
        <v>2</v>
      </c>
      <c r="G40" s="143">
        <v>3</v>
      </c>
      <c r="H40" s="138" t="s">
        <v>105</v>
      </c>
      <c r="I40" s="138" t="s">
        <v>32</v>
      </c>
      <c r="J40" s="140">
        <f>SUM(K40:M40)</f>
        <v>26</v>
      </c>
      <c r="K40" s="141">
        <v>20</v>
      </c>
      <c r="L40" s="141">
        <v>0</v>
      </c>
      <c r="M40" s="358">
        <f>(E40*26)-K40-L40</f>
        <v>6</v>
      </c>
      <c r="N40" s="156">
        <f>F40*26</f>
        <v>52</v>
      </c>
    </row>
    <row r="41" spans="1:14" ht="13.5" thickBot="1">
      <c r="A41" s="176" t="s">
        <v>88</v>
      </c>
      <c r="B41" s="89" t="s">
        <v>97</v>
      </c>
      <c r="C41" s="177">
        <v>1</v>
      </c>
      <c r="D41" s="178">
        <v>3</v>
      </c>
      <c r="E41" s="162">
        <v>1</v>
      </c>
      <c r="F41" s="362">
        <f>D41-E41</f>
        <v>2</v>
      </c>
      <c r="G41" s="143">
        <v>0</v>
      </c>
      <c r="H41" s="138" t="s">
        <v>105</v>
      </c>
      <c r="I41" s="138" t="s">
        <v>32</v>
      </c>
      <c r="J41" s="140">
        <f>SUM(K41:M41)</f>
        <v>26</v>
      </c>
      <c r="K41" s="141">
        <v>10</v>
      </c>
      <c r="L41" s="141">
        <v>10</v>
      </c>
      <c r="M41" s="155">
        <f>(E41*26)-K41-L41</f>
        <v>6</v>
      </c>
      <c r="N41" s="156">
        <f>F41*26</f>
        <v>52</v>
      </c>
    </row>
    <row r="42" spans="1:14" ht="13.5" thickBot="1">
      <c r="A42" s="144"/>
      <c r="B42" s="129" t="s">
        <v>76</v>
      </c>
      <c r="C42" s="179"/>
      <c r="D42" s="180">
        <f>SUM(D38:D41)</f>
        <v>12</v>
      </c>
      <c r="E42" s="145">
        <f>SUM(E38:E41)</f>
        <v>4</v>
      </c>
      <c r="F42" s="146">
        <f>SUM(F38:F41)</f>
        <v>8</v>
      </c>
      <c r="G42" s="147">
        <f>SUM(G38:G41)</f>
        <v>6</v>
      </c>
      <c r="H42" s="72" t="s">
        <v>61</v>
      </c>
      <c r="I42" s="72" t="s">
        <v>61</v>
      </c>
      <c r="J42" s="148">
        <f>SUM(J38:J41)</f>
        <v>104</v>
      </c>
      <c r="K42" s="146">
        <f>SUM(K38:K41)</f>
        <v>60</v>
      </c>
      <c r="L42" s="146">
        <f>SUM(L38:L41)</f>
        <v>20</v>
      </c>
      <c r="M42" s="73">
        <f>SUM(M38:M41)</f>
        <v>24</v>
      </c>
      <c r="N42" s="72">
        <f>SUM(N38:N41)</f>
        <v>208</v>
      </c>
    </row>
    <row r="43" spans="1:14" ht="12.75">
      <c r="A43" s="150"/>
      <c r="B43" s="132" t="s">
        <v>77</v>
      </c>
      <c r="C43" s="181"/>
      <c r="D43" s="133">
        <f>SUM(D39,D40)</f>
        <v>6</v>
      </c>
      <c r="E43" s="135">
        <f aca="true" t="shared" si="1" ref="E43:N43">SUM(E39,E40)</f>
        <v>2</v>
      </c>
      <c r="F43" s="135">
        <f t="shared" si="1"/>
        <v>4</v>
      </c>
      <c r="G43" s="151">
        <f t="shared" si="1"/>
        <v>6</v>
      </c>
      <c r="H43" s="182" t="s">
        <v>61</v>
      </c>
      <c r="I43" s="182" t="s">
        <v>61</v>
      </c>
      <c r="J43" s="133">
        <f t="shared" si="1"/>
        <v>52</v>
      </c>
      <c r="K43" s="135">
        <f t="shared" si="1"/>
        <v>30</v>
      </c>
      <c r="L43" s="135">
        <f t="shared" si="1"/>
        <v>10</v>
      </c>
      <c r="M43" s="151">
        <f t="shared" si="1"/>
        <v>12</v>
      </c>
      <c r="N43" s="137">
        <f t="shared" si="1"/>
        <v>104</v>
      </c>
    </row>
    <row r="44" spans="1:14" ht="13.5" thickBot="1">
      <c r="A44" s="157"/>
      <c r="B44" s="30" t="s">
        <v>78</v>
      </c>
      <c r="C44" s="183"/>
      <c r="D44" s="184">
        <v>0</v>
      </c>
      <c r="E44" s="44">
        <v>0</v>
      </c>
      <c r="F44" s="162">
        <v>0</v>
      </c>
      <c r="G44" s="161">
        <v>0</v>
      </c>
      <c r="H44" s="160" t="s">
        <v>61</v>
      </c>
      <c r="I44" s="160" t="s">
        <v>61</v>
      </c>
      <c r="J44" s="161">
        <v>0</v>
      </c>
      <c r="K44" s="158">
        <v>0</v>
      </c>
      <c r="L44" s="162">
        <v>0</v>
      </c>
      <c r="M44" s="163">
        <v>0</v>
      </c>
      <c r="N44" s="156">
        <v>0</v>
      </c>
    </row>
    <row r="45" spans="1:14" ht="13.5" thickBot="1">
      <c r="A45" s="27" t="s">
        <v>13</v>
      </c>
      <c r="B45" s="25" t="s">
        <v>14</v>
      </c>
      <c r="C45" s="25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9"/>
    </row>
    <row r="46" spans="1:14" ht="12.75">
      <c r="A46" s="185" t="s">
        <v>6</v>
      </c>
      <c r="B46" s="132" t="s">
        <v>169</v>
      </c>
      <c r="C46" s="102">
        <v>1</v>
      </c>
      <c r="D46" s="133">
        <v>4</v>
      </c>
      <c r="E46" s="134">
        <v>1.5</v>
      </c>
      <c r="F46" s="135">
        <f>D46-E46</f>
        <v>2.5</v>
      </c>
      <c r="G46" s="136">
        <v>4</v>
      </c>
      <c r="H46" s="137" t="s">
        <v>90</v>
      </c>
      <c r="I46" s="137" t="s">
        <v>32</v>
      </c>
      <c r="J46" s="140">
        <f aca="true" t="shared" si="2" ref="J46:J53">SUM(K46:M46)</f>
        <v>39</v>
      </c>
      <c r="K46" s="135">
        <v>0</v>
      </c>
      <c r="L46" s="135">
        <v>20</v>
      </c>
      <c r="M46" s="207">
        <f>(E46*26)-K46-L46</f>
        <v>19</v>
      </c>
      <c r="N46" s="131">
        <f>F46*26</f>
        <v>65</v>
      </c>
    </row>
    <row r="47" spans="1:14" ht="12.75">
      <c r="A47" s="176" t="s">
        <v>85</v>
      </c>
      <c r="B47" s="89" t="s">
        <v>168</v>
      </c>
      <c r="C47" s="177">
        <v>1</v>
      </c>
      <c r="D47" s="178">
        <v>4</v>
      </c>
      <c r="E47" s="140">
        <v>1.5</v>
      </c>
      <c r="F47" s="166">
        <f aca="true" t="shared" si="3" ref="F47:F53">D47-E47</f>
        <v>2.5</v>
      </c>
      <c r="G47" s="142">
        <v>4</v>
      </c>
      <c r="H47" s="138" t="s">
        <v>90</v>
      </c>
      <c r="I47" s="138" t="s">
        <v>32</v>
      </c>
      <c r="J47" s="140">
        <f t="shared" si="2"/>
        <v>39</v>
      </c>
      <c r="K47" s="141">
        <v>0</v>
      </c>
      <c r="L47" s="141">
        <v>20</v>
      </c>
      <c r="M47" s="358">
        <f aca="true" t="shared" si="4" ref="M47:M53">(E47*26)-K47-L47</f>
        <v>19</v>
      </c>
      <c r="N47" s="131">
        <f aca="true" t="shared" si="5" ref="N47:N53">F47*26</f>
        <v>65</v>
      </c>
    </row>
    <row r="48" spans="1:14" ht="12.75">
      <c r="A48" s="176" t="s">
        <v>87</v>
      </c>
      <c r="B48" s="89" t="s">
        <v>100</v>
      </c>
      <c r="C48" s="177">
        <v>2</v>
      </c>
      <c r="D48" s="178">
        <v>3.5</v>
      </c>
      <c r="E48" s="140">
        <v>1.25</v>
      </c>
      <c r="F48" s="141">
        <f t="shared" si="3"/>
        <v>2.25</v>
      </c>
      <c r="G48" s="142">
        <v>0</v>
      </c>
      <c r="H48" s="138" t="s">
        <v>90</v>
      </c>
      <c r="I48" s="138" t="s">
        <v>32</v>
      </c>
      <c r="J48" s="140">
        <f t="shared" si="2"/>
        <v>32.5</v>
      </c>
      <c r="K48" s="141">
        <v>0</v>
      </c>
      <c r="L48" s="141">
        <v>20</v>
      </c>
      <c r="M48" s="358">
        <f t="shared" si="4"/>
        <v>12.5</v>
      </c>
      <c r="N48" s="131">
        <f t="shared" si="5"/>
        <v>58.5</v>
      </c>
    </row>
    <row r="49" spans="1:14" ht="12.75">
      <c r="A49" s="176" t="s">
        <v>88</v>
      </c>
      <c r="B49" s="89" t="s">
        <v>101</v>
      </c>
      <c r="C49" s="177">
        <v>2</v>
      </c>
      <c r="D49" s="178">
        <v>2</v>
      </c>
      <c r="E49" s="140">
        <v>1</v>
      </c>
      <c r="F49" s="141">
        <f t="shared" si="3"/>
        <v>1</v>
      </c>
      <c r="G49" s="358">
        <v>0</v>
      </c>
      <c r="H49" s="138" t="s">
        <v>90</v>
      </c>
      <c r="I49" s="138" t="s">
        <v>32</v>
      </c>
      <c r="J49" s="140">
        <f t="shared" si="2"/>
        <v>26</v>
      </c>
      <c r="K49" s="141">
        <v>10</v>
      </c>
      <c r="L49" s="141">
        <v>0</v>
      </c>
      <c r="M49" s="358">
        <f t="shared" si="4"/>
        <v>16</v>
      </c>
      <c r="N49" s="131">
        <f t="shared" si="5"/>
        <v>26</v>
      </c>
    </row>
    <row r="50" spans="1:14" ht="12.75">
      <c r="A50" s="176" t="s">
        <v>89</v>
      </c>
      <c r="B50" s="89" t="s">
        <v>102</v>
      </c>
      <c r="C50" s="177">
        <v>2</v>
      </c>
      <c r="D50" s="178">
        <v>2</v>
      </c>
      <c r="E50" s="140">
        <v>1</v>
      </c>
      <c r="F50" s="141">
        <f t="shared" si="3"/>
        <v>1</v>
      </c>
      <c r="G50" s="153">
        <v>0</v>
      </c>
      <c r="H50" s="138" t="s">
        <v>105</v>
      </c>
      <c r="I50" s="138" t="s">
        <v>32</v>
      </c>
      <c r="J50" s="140">
        <f t="shared" si="2"/>
        <v>26</v>
      </c>
      <c r="K50" s="141">
        <v>10</v>
      </c>
      <c r="L50" s="141">
        <v>0</v>
      </c>
      <c r="M50" s="358">
        <f t="shared" si="4"/>
        <v>16</v>
      </c>
      <c r="N50" s="131">
        <f t="shared" si="5"/>
        <v>26</v>
      </c>
    </row>
    <row r="51" spans="1:14" ht="12.75">
      <c r="A51" s="176" t="s">
        <v>98</v>
      </c>
      <c r="B51" s="89" t="s">
        <v>103</v>
      </c>
      <c r="C51" s="177">
        <v>2</v>
      </c>
      <c r="D51" s="178">
        <v>3</v>
      </c>
      <c r="E51" s="140">
        <v>1</v>
      </c>
      <c r="F51" s="141">
        <f t="shared" si="3"/>
        <v>2</v>
      </c>
      <c r="G51" s="358">
        <v>2</v>
      </c>
      <c r="H51" s="360" t="s">
        <v>90</v>
      </c>
      <c r="I51" s="138" t="s">
        <v>32</v>
      </c>
      <c r="J51" s="140">
        <f t="shared" si="2"/>
        <v>26</v>
      </c>
      <c r="K51" s="141">
        <v>0</v>
      </c>
      <c r="L51" s="141">
        <v>20</v>
      </c>
      <c r="M51" s="358">
        <f t="shared" si="4"/>
        <v>6</v>
      </c>
      <c r="N51" s="131">
        <f t="shared" si="5"/>
        <v>52</v>
      </c>
    </row>
    <row r="52" spans="1:14" ht="12.75">
      <c r="A52" s="176" t="s">
        <v>99</v>
      </c>
      <c r="B52" s="89" t="s">
        <v>104</v>
      </c>
      <c r="C52" s="177">
        <v>2</v>
      </c>
      <c r="D52" s="178">
        <v>2</v>
      </c>
      <c r="E52" s="140">
        <v>1</v>
      </c>
      <c r="F52" s="141">
        <f t="shared" si="3"/>
        <v>1</v>
      </c>
      <c r="G52" s="358">
        <v>0</v>
      </c>
      <c r="H52" s="138" t="s">
        <v>90</v>
      </c>
      <c r="I52" s="138" t="s">
        <v>32</v>
      </c>
      <c r="J52" s="140">
        <f t="shared" si="2"/>
        <v>26</v>
      </c>
      <c r="K52" s="141">
        <v>10</v>
      </c>
      <c r="L52" s="141">
        <v>0</v>
      </c>
      <c r="M52" s="358">
        <f t="shared" si="4"/>
        <v>16</v>
      </c>
      <c r="N52" s="131">
        <f t="shared" si="5"/>
        <v>26</v>
      </c>
    </row>
    <row r="53" spans="1:14" ht="13.5" thickBot="1">
      <c r="A53" s="83" t="s">
        <v>115</v>
      </c>
      <c r="B53" s="84" t="s">
        <v>129</v>
      </c>
      <c r="C53" s="112">
        <v>2</v>
      </c>
      <c r="D53" s="174">
        <v>2</v>
      </c>
      <c r="E53" s="55">
        <v>1</v>
      </c>
      <c r="F53" s="152">
        <f t="shared" si="3"/>
        <v>1</v>
      </c>
      <c r="G53" s="167">
        <v>0</v>
      </c>
      <c r="H53" s="85" t="s">
        <v>90</v>
      </c>
      <c r="I53" s="85" t="s">
        <v>32</v>
      </c>
      <c r="J53" s="140">
        <f t="shared" si="2"/>
        <v>26</v>
      </c>
      <c r="K53" s="166">
        <v>20</v>
      </c>
      <c r="L53" s="166">
        <v>0</v>
      </c>
      <c r="M53" s="155">
        <f t="shared" si="4"/>
        <v>6</v>
      </c>
      <c r="N53" s="131">
        <f t="shared" si="5"/>
        <v>26</v>
      </c>
    </row>
    <row r="54" spans="1:14" ht="13.5" thickBot="1">
      <c r="A54" s="144"/>
      <c r="B54" s="129" t="s">
        <v>76</v>
      </c>
      <c r="C54" s="179"/>
      <c r="D54" s="180">
        <f>SUM(D46:D53)</f>
        <v>22.5</v>
      </c>
      <c r="E54" s="145">
        <f>SUM(E46:E53)</f>
        <v>9.25</v>
      </c>
      <c r="F54" s="146">
        <f>SUM(F46:F53)</f>
        <v>13.25</v>
      </c>
      <c r="G54" s="147">
        <f>SUM(G46:G53)</f>
        <v>10</v>
      </c>
      <c r="H54" s="72" t="s">
        <v>61</v>
      </c>
      <c r="I54" s="72" t="s">
        <v>61</v>
      </c>
      <c r="J54" s="148">
        <f>SUM(J46:J53)</f>
        <v>240.5</v>
      </c>
      <c r="K54" s="146">
        <f>SUM(K46:K53)</f>
        <v>50</v>
      </c>
      <c r="L54" s="146">
        <f>SUM(L46:L53)</f>
        <v>80</v>
      </c>
      <c r="M54" s="73">
        <f>SUM(M46:M53)</f>
        <v>110.5</v>
      </c>
      <c r="N54" s="72">
        <f>SUM(N46:N53)</f>
        <v>344.5</v>
      </c>
    </row>
    <row r="55" spans="1:14" ht="12.75">
      <c r="A55" s="150"/>
      <c r="B55" s="132" t="s">
        <v>77</v>
      </c>
      <c r="C55" s="181"/>
      <c r="D55" s="133">
        <f>SUM(D46,D47,D51)</f>
        <v>11</v>
      </c>
      <c r="E55" s="135">
        <f aca="true" t="shared" si="6" ref="E55:N55">SUM(E46,E47,E51)</f>
        <v>4</v>
      </c>
      <c r="F55" s="135">
        <f t="shared" si="6"/>
        <v>7</v>
      </c>
      <c r="G55" s="151">
        <f t="shared" si="6"/>
        <v>10</v>
      </c>
      <c r="H55" s="182" t="s">
        <v>61</v>
      </c>
      <c r="I55" s="182" t="s">
        <v>61</v>
      </c>
      <c r="J55" s="133">
        <f t="shared" si="6"/>
        <v>104</v>
      </c>
      <c r="K55" s="135">
        <f t="shared" si="6"/>
        <v>0</v>
      </c>
      <c r="L55" s="134">
        <f t="shared" si="6"/>
        <v>60</v>
      </c>
      <c r="M55" s="151">
        <f t="shared" si="6"/>
        <v>44</v>
      </c>
      <c r="N55" s="137">
        <f t="shared" si="6"/>
        <v>182</v>
      </c>
    </row>
    <row r="56" spans="1:14" ht="13.5" thickBot="1">
      <c r="A56" s="169"/>
      <c r="B56" s="86" t="s">
        <v>78</v>
      </c>
      <c r="C56" s="186"/>
      <c r="D56" s="187">
        <f>D53</f>
        <v>2</v>
      </c>
      <c r="E56" s="162">
        <f aca="true" t="shared" si="7" ref="E56:N56">E53</f>
        <v>1</v>
      </c>
      <c r="F56" s="162">
        <f t="shared" si="7"/>
        <v>1</v>
      </c>
      <c r="G56" s="170">
        <f t="shared" si="7"/>
        <v>0</v>
      </c>
      <c r="H56" s="187" t="s">
        <v>61</v>
      </c>
      <c r="I56" s="187" t="s">
        <v>61</v>
      </c>
      <c r="J56" s="187">
        <f t="shared" si="7"/>
        <v>26</v>
      </c>
      <c r="K56" s="162">
        <f t="shared" si="7"/>
        <v>20</v>
      </c>
      <c r="L56" s="162">
        <f t="shared" si="7"/>
        <v>0</v>
      </c>
      <c r="M56" s="170">
        <f t="shared" si="7"/>
        <v>6</v>
      </c>
      <c r="N56" s="165">
        <f t="shared" si="7"/>
        <v>26</v>
      </c>
    </row>
    <row r="57" spans="1:14" ht="13.5" thickBot="1">
      <c r="A57" s="27" t="s">
        <v>58</v>
      </c>
      <c r="B57" s="25" t="s">
        <v>15</v>
      </c>
      <c r="C57" s="25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9"/>
    </row>
    <row r="58" spans="1:14" ht="13.5" thickBot="1">
      <c r="A58" s="144" t="s">
        <v>6</v>
      </c>
      <c r="B58" s="144" t="s">
        <v>171</v>
      </c>
      <c r="C58" s="188">
        <v>2</v>
      </c>
      <c r="D58" s="161">
        <v>0.5</v>
      </c>
      <c r="E58" s="158">
        <v>0.5</v>
      </c>
      <c r="F58" s="141">
        <v>0</v>
      </c>
      <c r="G58" s="142">
        <v>0</v>
      </c>
      <c r="H58" s="138" t="s">
        <v>90</v>
      </c>
      <c r="I58" s="156" t="s">
        <v>32</v>
      </c>
      <c r="J58" s="161">
        <v>4</v>
      </c>
      <c r="K58" s="158">
        <v>4</v>
      </c>
      <c r="L58" s="175">
        <v>0</v>
      </c>
      <c r="M58" s="114">
        <v>0</v>
      </c>
      <c r="N58" s="156">
        <v>0</v>
      </c>
    </row>
    <row r="59" spans="1:14" ht="13.5" thickBot="1">
      <c r="A59" s="407" t="s">
        <v>76</v>
      </c>
      <c r="B59" s="407"/>
      <c r="C59" s="72"/>
      <c r="D59" s="148">
        <v>0.5</v>
      </c>
      <c r="E59" s="146">
        <v>0.5</v>
      </c>
      <c r="F59" s="146">
        <v>0</v>
      </c>
      <c r="G59" s="147">
        <v>0</v>
      </c>
      <c r="H59" s="72" t="s">
        <v>61</v>
      </c>
      <c r="I59" s="72" t="s">
        <v>61</v>
      </c>
      <c r="J59" s="145">
        <v>4</v>
      </c>
      <c r="K59" s="146">
        <v>4</v>
      </c>
      <c r="L59" s="146">
        <v>0</v>
      </c>
      <c r="M59" s="73">
        <v>0</v>
      </c>
      <c r="N59" s="72">
        <v>0</v>
      </c>
    </row>
    <row r="60" spans="1:14" ht="13.5" thickBot="1">
      <c r="A60" s="27" t="s">
        <v>152</v>
      </c>
      <c r="B60" s="25" t="s">
        <v>153</v>
      </c>
      <c r="C60" s="128"/>
      <c r="D60" s="128"/>
      <c r="E60" s="128"/>
      <c r="F60" s="128"/>
      <c r="G60" s="128"/>
      <c r="H60" s="148"/>
      <c r="I60" s="148"/>
      <c r="J60" s="128"/>
      <c r="K60" s="128"/>
      <c r="L60" s="128"/>
      <c r="M60" s="130"/>
      <c r="N60" s="91"/>
    </row>
    <row r="61" spans="1:14" ht="13.5" thickBot="1">
      <c r="A61" s="90" t="s">
        <v>6</v>
      </c>
      <c r="B61" s="122" t="s">
        <v>162</v>
      </c>
      <c r="C61" s="72">
        <v>2</v>
      </c>
      <c r="D61" s="148">
        <v>6</v>
      </c>
      <c r="E61" s="146">
        <v>0.25</v>
      </c>
      <c r="F61" s="147">
        <v>5.75</v>
      </c>
      <c r="G61" s="147">
        <v>6</v>
      </c>
      <c r="H61" s="72" t="s">
        <v>90</v>
      </c>
      <c r="I61" s="72" t="s">
        <v>148</v>
      </c>
      <c r="J61" s="189">
        <v>6</v>
      </c>
      <c r="K61" s="147">
        <v>0</v>
      </c>
      <c r="L61" s="146">
        <v>0</v>
      </c>
      <c r="M61" s="73">
        <v>6</v>
      </c>
      <c r="N61" s="72">
        <v>150</v>
      </c>
    </row>
    <row r="62" spans="1:14" ht="13.5" thickBot="1">
      <c r="A62" s="127"/>
      <c r="B62" s="12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73"/>
    </row>
    <row r="63" spans="1:15" ht="12.75">
      <c r="A63" s="380" t="s">
        <v>163</v>
      </c>
      <c r="B63" s="381"/>
      <c r="C63" s="69">
        <v>1</v>
      </c>
      <c r="D63" s="190">
        <f>SUM(D47,D46,D41,D39,D38,D33,D32,D31,D30,D22)</f>
        <v>30</v>
      </c>
      <c r="E63" s="190">
        <f aca="true" t="shared" si="8" ref="E63:N63">SUM(E47,E46,E41,E39,E38,E33,E32,E31,E30,E22)</f>
        <v>11</v>
      </c>
      <c r="F63" s="190">
        <f t="shared" si="8"/>
        <v>19</v>
      </c>
      <c r="G63" s="231">
        <f t="shared" si="8"/>
        <v>11</v>
      </c>
      <c r="H63" s="231" t="s">
        <v>61</v>
      </c>
      <c r="I63" s="231" t="s">
        <v>61</v>
      </c>
      <c r="J63" s="190">
        <f t="shared" si="8"/>
        <v>286</v>
      </c>
      <c r="K63" s="190">
        <f t="shared" si="8"/>
        <v>80</v>
      </c>
      <c r="L63" s="190">
        <f t="shared" si="8"/>
        <v>120</v>
      </c>
      <c r="M63" s="190">
        <f t="shared" si="8"/>
        <v>86</v>
      </c>
      <c r="N63" s="190">
        <f t="shared" si="8"/>
        <v>494</v>
      </c>
      <c r="O63" s="12"/>
    </row>
    <row r="64" spans="1:14" ht="13.5" thickBot="1">
      <c r="A64" s="371" t="s">
        <v>163</v>
      </c>
      <c r="B64" s="372"/>
      <c r="C64" s="70">
        <v>2</v>
      </c>
      <c r="D64" s="191">
        <f>SUM(D61,D58,D53,D52,D51,D50,D49,D48,D40,D29,D24,D23)</f>
        <v>30</v>
      </c>
      <c r="E64" s="191">
        <f aca="true" t="shared" si="9" ref="E64:N64">SUM(E61,E58,E53,E52,E51,E50,E49,E48,E40,E29,E24,E23)</f>
        <v>11</v>
      </c>
      <c r="F64" s="191">
        <f t="shared" si="9"/>
        <v>19</v>
      </c>
      <c r="G64" s="193">
        <f t="shared" si="9"/>
        <v>11</v>
      </c>
      <c r="H64" s="193" t="s">
        <v>61</v>
      </c>
      <c r="I64" s="193" t="s">
        <v>61</v>
      </c>
      <c r="J64" s="191">
        <f t="shared" si="9"/>
        <v>276.5</v>
      </c>
      <c r="K64" s="191">
        <f t="shared" si="9"/>
        <v>84</v>
      </c>
      <c r="L64" s="191">
        <f t="shared" si="9"/>
        <v>90</v>
      </c>
      <c r="M64" s="191">
        <f t="shared" si="9"/>
        <v>102.5</v>
      </c>
      <c r="N64" s="192">
        <f t="shared" si="9"/>
        <v>494.5</v>
      </c>
    </row>
    <row r="65" spans="1:14" ht="13.5" thickBot="1">
      <c r="A65" s="62"/>
      <c r="B65" s="60"/>
      <c r="C65" s="61"/>
      <c r="D65" s="61"/>
      <c r="E65" s="61"/>
      <c r="F65" s="61"/>
      <c r="G65" s="363"/>
      <c r="H65" s="194"/>
      <c r="I65" s="194"/>
      <c r="J65" s="119"/>
      <c r="K65" s="194"/>
      <c r="L65" s="194"/>
      <c r="M65" s="194"/>
      <c r="N65" s="195"/>
    </row>
    <row r="66" spans="1:14" ht="13.5" thickBot="1">
      <c r="A66" s="367" t="s">
        <v>106</v>
      </c>
      <c r="B66" s="375"/>
      <c r="C66" s="72" t="s">
        <v>61</v>
      </c>
      <c r="D66" s="148">
        <f>SUM(D63,D64)</f>
        <v>60</v>
      </c>
      <c r="E66" s="147">
        <f>SUM(E63,E64)</f>
        <v>22</v>
      </c>
      <c r="F66" s="147">
        <f>SUM(F63,F64)</f>
        <v>38</v>
      </c>
      <c r="G66" s="147">
        <f>SUM(G63,G64)</f>
        <v>22</v>
      </c>
      <c r="H66" s="72" t="s">
        <v>61</v>
      </c>
      <c r="I66" s="72" t="s">
        <v>61</v>
      </c>
      <c r="J66" s="148">
        <f>SUM(J63:J64)</f>
        <v>562.5</v>
      </c>
      <c r="K66" s="146">
        <f>SUM(K63:K64)</f>
        <v>164</v>
      </c>
      <c r="L66" s="146">
        <f>SUM(L63:L64)</f>
        <v>210</v>
      </c>
      <c r="M66" s="196">
        <f>SUM(M63:M64)</f>
        <v>188.5</v>
      </c>
      <c r="N66" s="72">
        <f>SUM(N63:N64)</f>
        <v>988.5</v>
      </c>
    </row>
    <row r="67" spans="1:14" ht="12.75">
      <c r="A67" s="14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14" ht="12.75">
      <c r="A68" s="4"/>
      <c r="B68" s="21" t="s">
        <v>71</v>
      </c>
      <c r="C68" s="4"/>
      <c r="D68" s="4"/>
      <c r="E68" s="4"/>
      <c r="F68" s="4"/>
      <c r="G68" s="117"/>
      <c r="H68" s="117"/>
      <c r="I68" s="117"/>
      <c r="J68" s="117"/>
      <c r="K68" s="117"/>
      <c r="L68" s="117"/>
      <c r="M68" s="117"/>
      <c r="N68" s="117"/>
    </row>
    <row r="69" spans="1:14" ht="12.75">
      <c r="A69" s="4"/>
      <c r="B69" s="21" t="s">
        <v>72</v>
      </c>
      <c r="C69" s="4"/>
      <c r="D69" s="4"/>
      <c r="E69" s="4"/>
      <c r="F69" s="4"/>
      <c r="G69" s="117"/>
      <c r="H69" s="117"/>
      <c r="I69" s="117"/>
      <c r="J69" s="117"/>
      <c r="K69" s="117"/>
      <c r="L69" s="117"/>
      <c r="M69" s="117"/>
      <c r="N69" s="117"/>
    </row>
    <row r="70" spans="1:14" ht="12.75">
      <c r="A70" s="4"/>
      <c r="B70" s="21"/>
      <c r="C70" s="4"/>
      <c r="D70" s="4"/>
      <c r="E70" s="4"/>
      <c r="F70" s="4"/>
      <c r="G70" s="117"/>
      <c r="H70" s="117"/>
      <c r="I70" s="117"/>
      <c r="J70" s="117"/>
      <c r="K70" s="117"/>
      <c r="L70" s="117"/>
      <c r="M70" s="117"/>
      <c r="N70" s="117"/>
    </row>
    <row r="71" spans="1:14" ht="12.75">
      <c r="A71" s="4"/>
      <c r="B71" s="21"/>
      <c r="C71" s="4"/>
      <c r="D71" s="4"/>
      <c r="E71" s="4"/>
      <c r="F71" s="4"/>
      <c r="G71" s="117"/>
      <c r="H71" s="117"/>
      <c r="I71" s="117"/>
      <c r="J71" s="117"/>
      <c r="K71" s="117"/>
      <c r="L71" s="117"/>
      <c r="M71" s="117"/>
      <c r="N71" s="117"/>
    </row>
    <row r="72" spans="1:14" ht="12.75">
      <c r="A72" s="4"/>
      <c r="B72" s="21"/>
      <c r="C72" s="4"/>
      <c r="D72" s="4"/>
      <c r="E72" s="4"/>
      <c r="F72" s="4"/>
      <c r="G72" s="117"/>
      <c r="H72" s="117"/>
      <c r="I72" s="117"/>
      <c r="J72" s="117"/>
      <c r="K72" s="117"/>
      <c r="L72" s="117"/>
      <c r="M72" s="117"/>
      <c r="N72" s="117"/>
    </row>
    <row r="73" spans="2:7" ht="13.5" thickBot="1">
      <c r="B73" s="1" t="s">
        <v>107</v>
      </c>
      <c r="G73" s="108"/>
    </row>
    <row r="74" spans="1:14" ht="12.75">
      <c r="A74" s="109" t="s">
        <v>0</v>
      </c>
      <c r="B74" s="15"/>
      <c r="C74" s="110"/>
      <c r="D74" s="373" t="s">
        <v>48</v>
      </c>
      <c r="E74" s="374"/>
      <c r="F74" s="374"/>
      <c r="G74" s="46" t="s">
        <v>37</v>
      </c>
      <c r="H74" s="49" t="s">
        <v>1</v>
      </c>
      <c r="I74" s="49" t="s">
        <v>41</v>
      </c>
      <c r="J74" s="373" t="s">
        <v>51</v>
      </c>
      <c r="K74" s="374"/>
      <c r="L74" s="374"/>
      <c r="M74" s="374"/>
      <c r="N74" s="94"/>
    </row>
    <row r="75" spans="1:15" ht="12.75">
      <c r="A75" s="111"/>
      <c r="B75" s="16" t="s">
        <v>16</v>
      </c>
      <c r="C75" s="39" t="s">
        <v>39</v>
      </c>
      <c r="D75" s="112" t="s">
        <v>2</v>
      </c>
      <c r="E75" s="113" t="s">
        <v>45</v>
      </c>
      <c r="F75" s="19" t="s">
        <v>27</v>
      </c>
      <c r="G75" s="42" t="s">
        <v>49</v>
      </c>
      <c r="H75" s="50" t="s">
        <v>47</v>
      </c>
      <c r="I75" s="50" t="s">
        <v>42</v>
      </c>
      <c r="J75" s="55" t="s">
        <v>2</v>
      </c>
      <c r="K75" s="382" t="s">
        <v>52</v>
      </c>
      <c r="L75" s="383"/>
      <c r="M75" s="168" t="s">
        <v>50</v>
      </c>
      <c r="N75" s="40" t="s">
        <v>146</v>
      </c>
      <c r="O75" s="38"/>
    </row>
    <row r="76" spans="1:15" ht="12.75">
      <c r="A76" s="3"/>
      <c r="B76" s="16" t="s">
        <v>3</v>
      </c>
      <c r="C76" s="38"/>
      <c r="D76" s="111"/>
      <c r="E76" s="113" t="s">
        <v>17</v>
      </c>
      <c r="F76" s="9" t="s">
        <v>33</v>
      </c>
      <c r="G76" s="43" t="s">
        <v>69</v>
      </c>
      <c r="H76" s="50"/>
      <c r="I76" s="50" t="s">
        <v>43</v>
      </c>
      <c r="J76" s="115"/>
      <c r="K76" s="20" t="s">
        <v>18</v>
      </c>
      <c r="L76" s="116" t="s">
        <v>68</v>
      </c>
      <c r="M76" s="92"/>
      <c r="N76" s="40" t="s">
        <v>147</v>
      </c>
      <c r="O76" s="24"/>
    </row>
    <row r="77" spans="1:15" ht="12.75">
      <c r="A77" s="111"/>
      <c r="B77" s="16"/>
      <c r="C77" s="117"/>
      <c r="D77" s="111"/>
      <c r="E77" s="113" t="s">
        <v>40</v>
      </c>
      <c r="F77" s="9" t="s">
        <v>28</v>
      </c>
      <c r="G77" s="43" t="s">
        <v>70</v>
      </c>
      <c r="H77" s="197"/>
      <c r="I77" s="50" t="s">
        <v>44</v>
      </c>
      <c r="J77" s="45"/>
      <c r="K77" s="118"/>
      <c r="L77" s="22"/>
      <c r="M77" s="93"/>
      <c r="N77" s="41"/>
      <c r="O77" s="39"/>
    </row>
    <row r="78" spans="1:15" ht="13.5" thickBot="1">
      <c r="A78" s="90"/>
      <c r="B78" s="121"/>
      <c r="C78" s="194"/>
      <c r="D78" s="122"/>
      <c r="E78" s="123" t="s">
        <v>46</v>
      </c>
      <c r="F78" s="124"/>
      <c r="G78" s="198" t="s">
        <v>31</v>
      </c>
      <c r="H78" s="199"/>
      <c r="I78" s="200" t="s">
        <v>73</v>
      </c>
      <c r="J78" s="125"/>
      <c r="K78" s="125"/>
      <c r="L78" s="126"/>
      <c r="M78" s="121"/>
      <c r="N78" s="83"/>
      <c r="O78" s="6"/>
    </row>
    <row r="79" spans="1:15" ht="13.5" thickBot="1">
      <c r="A79" s="90"/>
      <c r="B79" s="8" t="s">
        <v>38</v>
      </c>
      <c r="C79" s="108"/>
      <c r="D79" s="108"/>
      <c r="E79" s="108"/>
      <c r="F79" s="108"/>
      <c r="G79" s="128"/>
      <c r="H79" s="128"/>
      <c r="I79" s="128"/>
      <c r="J79" s="128"/>
      <c r="K79" s="108"/>
      <c r="L79" s="108"/>
      <c r="M79" s="128"/>
      <c r="N79" s="129"/>
      <c r="O79" s="5"/>
    </row>
    <row r="80" spans="1:15" ht="13.5" thickBot="1">
      <c r="A80" s="7" t="s">
        <v>125</v>
      </c>
      <c r="B80" s="2" t="s">
        <v>7</v>
      </c>
      <c r="C80" s="2"/>
      <c r="D80" s="130"/>
      <c r="E80" s="130"/>
      <c r="F80" s="130"/>
      <c r="G80" s="128"/>
      <c r="H80" s="128"/>
      <c r="I80" s="128"/>
      <c r="J80" s="128"/>
      <c r="K80" s="130"/>
      <c r="L80" s="130"/>
      <c r="M80" s="128"/>
      <c r="N80" s="129"/>
      <c r="O80" s="5"/>
    </row>
    <row r="81" spans="1:15" ht="12.75">
      <c r="A81" s="185" t="s">
        <v>6</v>
      </c>
      <c r="B81" s="132" t="s">
        <v>4</v>
      </c>
      <c r="C81" s="102">
        <v>3</v>
      </c>
      <c r="D81" s="133">
        <v>2</v>
      </c>
      <c r="E81" s="134">
        <v>1.5</v>
      </c>
      <c r="F81" s="135">
        <v>0.5</v>
      </c>
      <c r="G81" s="136">
        <v>0</v>
      </c>
      <c r="H81" s="137" t="s">
        <v>90</v>
      </c>
      <c r="I81" s="201" t="s">
        <v>32</v>
      </c>
      <c r="J81" s="103">
        <f>SUM(K81:M81)</f>
        <v>39</v>
      </c>
      <c r="K81" s="135">
        <v>0</v>
      </c>
      <c r="L81" s="135">
        <v>30</v>
      </c>
      <c r="M81" s="207">
        <f>(E81*26)-K81-L81</f>
        <v>9</v>
      </c>
      <c r="N81" s="85">
        <f>F81*26</f>
        <v>13</v>
      </c>
      <c r="O81" s="5"/>
    </row>
    <row r="82" spans="1:15" ht="13.5" thickBot="1">
      <c r="A82" s="90" t="s">
        <v>85</v>
      </c>
      <c r="B82" s="202" t="s">
        <v>4</v>
      </c>
      <c r="C82" s="112">
        <v>4</v>
      </c>
      <c r="D82" s="174">
        <v>2</v>
      </c>
      <c r="E82" s="55">
        <v>1.5</v>
      </c>
      <c r="F82" s="166">
        <v>0.5</v>
      </c>
      <c r="G82" s="167">
        <v>0</v>
      </c>
      <c r="H82" s="85" t="s">
        <v>105</v>
      </c>
      <c r="I82" s="203" t="s">
        <v>32</v>
      </c>
      <c r="J82" s="38">
        <f>SUM(K82:M82)</f>
        <v>39</v>
      </c>
      <c r="K82" s="166">
        <v>0</v>
      </c>
      <c r="L82" s="166">
        <v>30</v>
      </c>
      <c r="M82" s="168">
        <f>(E82*26)-K82-L82</f>
        <v>9</v>
      </c>
      <c r="N82" s="165">
        <f>F82*26</f>
        <v>13</v>
      </c>
      <c r="O82" s="5"/>
    </row>
    <row r="83" spans="1:15" ht="13.5" thickBot="1">
      <c r="A83" s="127"/>
      <c r="B83" s="144" t="s">
        <v>76</v>
      </c>
      <c r="C83" s="179"/>
      <c r="D83" s="180">
        <f>SUM(D81,D82)</f>
        <v>4</v>
      </c>
      <c r="E83" s="145">
        <f aca="true" t="shared" si="10" ref="E83:N83">SUM(E81,E82)</f>
        <v>3</v>
      </c>
      <c r="F83" s="145">
        <f t="shared" si="10"/>
        <v>1</v>
      </c>
      <c r="G83" s="145">
        <f t="shared" si="10"/>
        <v>0</v>
      </c>
      <c r="H83" s="180" t="s">
        <v>61</v>
      </c>
      <c r="I83" s="180" t="s">
        <v>61</v>
      </c>
      <c r="J83" s="180">
        <f t="shared" si="10"/>
        <v>78</v>
      </c>
      <c r="K83" s="145">
        <f t="shared" si="10"/>
        <v>0</v>
      </c>
      <c r="L83" s="145">
        <f t="shared" si="10"/>
        <v>60</v>
      </c>
      <c r="M83" s="145">
        <f t="shared" si="10"/>
        <v>18</v>
      </c>
      <c r="N83" s="72">
        <f t="shared" si="10"/>
        <v>26</v>
      </c>
      <c r="O83" s="24"/>
    </row>
    <row r="84" spans="1:15" ht="12.75">
      <c r="A84" s="204"/>
      <c r="B84" s="185" t="s">
        <v>77</v>
      </c>
      <c r="C84" s="181"/>
      <c r="D84" s="182">
        <v>0</v>
      </c>
      <c r="E84" s="151">
        <v>0</v>
      </c>
      <c r="F84" s="152">
        <v>0</v>
      </c>
      <c r="G84" s="153">
        <v>0</v>
      </c>
      <c r="H84" s="137" t="s">
        <v>61</v>
      </c>
      <c r="I84" s="137" t="s">
        <v>61</v>
      </c>
      <c r="J84" s="154">
        <v>0</v>
      </c>
      <c r="K84" s="152">
        <v>0</v>
      </c>
      <c r="L84" s="152">
        <v>0</v>
      </c>
      <c r="M84" s="155">
        <v>0</v>
      </c>
      <c r="N84" s="131">
        <v>0</v>
      </c>
      <c r="O84" s="24"/>
    </row>
    <row r="85" spans="1:15" ht="13.5" thickBot="1">
      <c r="A85" s="205"/>
      <c r="B85" s="28" t="s">
        <v>78</v>
      </c>
      <c r="C85" s="183"/>
      <c r="D85" s="184">
        <v>0</v>
      </c>
      <c r="E85" s="44">
        <v>0</v>
      </c>
      <c r="F85" s="158">
        <v>0</v>
      </c>
      <c r="G85" s="159">
        <v>0</v>
      </c>
      <c r="H85" s="160" t="s">
        <v>61</v>
      </c>
      <c r="I85" s="160" t="s">
        <v>61</v>
      </c>
      <c r="J85" s="161">
        <v>0</v>
      </c>
      <c r="K85" s="158">
        <v>0</v>
      </c>
      <c r="L85" s="162">
        <v>0</v>
      </c>
      <c r="M85" s="163">
        <v>0</v>
      </c>
      <c r="N85" s="156">
        <v>0</v>
      </c>
      <c r="O85" s="24"/>
    </row>
    <row r="86" spans="1:15" ht="13.5" thickBot="1">
      <c r="A86" s="27" t="s">
        <v>124</v>
      </c>
      <c r="B86" s="25" t="s">
        <v>11</v>
      </c>
      <c r="C86" s="31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73"/>
      <c r="O86" s="24"/>
    </row>
    <row r="87" spans="1:15" ht="12.75">
      <c r="A87" s="137" t="s">
        <v>6</v>
      </c>
      <c r="B87" s="185" t="s">
        <v>108</v>
      </c>
      <c r="C87" s="102">
        <v>3</v>
      </c>
      <c r="D87" s="133">
        <v>3</v>
      </c>
      <c r="E87" s="134">
        <v>1</v>
      </c>
      <c r="F87" s="135">
        <f>D87-E87</f>
        <v>2</v>
      </c>
      <c r="G87" s="136">
        <v>0</v>
      </c>
      <c r="H87" s="137" t="s">
        <v>90</v>
      </c>
      <c r="I87" s="137" t="s">
        <v>32</v>
      </c>
      <c r="J87" s="143">
        <f aca="true" t="shared" si="11" ref="J87:J97">SUM(K87:M87)</f>
        <v>26</v>
      </c>
      <c r="K87" s="135">
        <v>10</v>
      </c>
      <c r="L87" s="135">
        <v>10</v>
      </c>
      <c r="M87" s="104">
        <f>(E87*26)-K87-L87</f>
        <v>6</v>
      </c>
      <c r="N87" s="137">
        <f>F87*26</f>
        <v>52</v>
      </c>
      <c r="O87" s="24"/>
    </row>
    <row r="88" spans="1:15" ht="12.75">
      <c r="A88" s="177" t="s">
        <v>85</v>
      </c>
      <c r="B88" s="176" t="s">
        <v>109</v>
      </c>
      <c r="C88" s="177">
        <v>4</v>
      </c>
      <c r="D88" s="178">
        <v>2</v>
      </c>
      <c r="E88" s="140">
        <v>0.5</v>
      </c>
      <c r="F88" s="166">
        <f aca="true" t="shared" si="12" ref="F88:F97">D88-E88</f>
        <v>1.5</v>
      </c>
      <c r="G88" s="159">
        <v>0</v>
      </c>
      <c r="H88" s="138" t="s">
        <v>90</v>
      </c>
      <c r="I88" s="138" t="s">
        <v>32</v>
      </c>
      <c r="J88" s="143">
        <f t="shared" si="11"/>
        <v>13</v>
      </c>
      <c r="K88" s="141">
        <v>10</v>
      </c>
      <c r="L88" s="141">
        <v>0</v>
      </c>
      <c r="M88" s="360">
        <f aca="true" t="shared" si="13" ref="M88:M97">(E88*26)-K88-L88</f>
        <v>3</v>
      </c>
      <c r="N88" s="138">
        <f aca="true" t="shared" si="14" ref="N88:N97">F88*26</f>
        <v>39</v>
      </c>
      <c r="O88" s="24"/>
    </row>
    <row r="89" spans="1:15" ht="12.75">
      <c r="A89" s="177" t="s">
        <v>87</v>
      </c>
      <c r="B89" s="176" t="s">
        <v>110</v>
      </c>
      <c r="C89" s="177">
        <v>3</v>
      </c>
      <c r="D89" s="178">
        <v>3</v>
      </c>
      <c r="E89" s="140">
        <v>1</v>
      </c>
      <c r="F89" s="141">
        <f t="shared" si="12"/>
        <v>2</v>
      </c>
      <c r="G89" s="358">
        <v>3</v>
      </c>
      <c r="H89" s="360" t="s">
        <v>105</v>
      </c>
      <c r="I89" s="138" t="s">
        <v>32</v>
      </c>
      <c r="J89" s="143">
        <f t="shared" si="11"/>
        <v>26</v>
      </c>
      <c r="K89" s="141">
        <v>20</v>
      </c>
      <c r="L89" s="141">
        <v>0</v>
      </c>
      <c r="M89" s="360">
        <f t="shared" si="13"/>
        <v>6</v>
      </c>
      <c r="N89" s="138">
        <f t="shared" si="14"/>
        <v>52</v>
      </c>
      <c r="O89" s="24"/>
    </row>
    <row r="90" spans="1:15" ht="12.75">
      <c r="A90" s="177" t="s">
        <v>88</v>
      </c>
      <c r="B90" s="176" t="s">
        <v>111</v>
      </c>
      <c r="C90" s="177">
        <v>4</v>
      </c>
      <c r="D90" s="178">
        <v>2.5</v>
      </c>
      <c r="E90" s="140">
        <v>1</v>
      </c>
      <c r="F90" s="141">
        <f t="shared" si="12"/>
        <v>1.5</v>
      </c>
      <c r="G90" s="358">
        <v>0</v>
      </c>
      <c r="H90" s="138" t="s">
        <v>90</v>
      </c>
      <c r="I90" s="138" t="s">
        <v>32</v>
      </c>
      <c r="J90" s="143">
        <f t="shared" si="11"/>
        <v>26</v>
      </c>
      <c r="K90" s="141">
        <v>0</v>
      </c>
      <c r="L90" s="141">
        <v>20</v>
      </c>
      <c r="M90" s="360">
        <f t="shared" si="13"/>
        <v>6</v>
      </c>
      <c r="N90" s="138">
        <f t="shared" si="14"/>
        <v>39</v>
      </c>
      <c r="O90" s="24"/>
    </row>
    <row r="91" spans="1:15" ht="12.75">
      <c r="A91" s="177" t="s">
        <v>89</v>
      </c>
      <c r="B91" s="176" t="s">
        <v>112</v>
      </c>
      <c r="C91" s="177">
        <v>3</v>
      </c>
      <c r="D91" s="178">
        <v>3</v>
      </c>
      <c r="E91" s="140">
        <v>1</v>
      </c>
      <c r="F91" s="141">
        <f t="shared" si="12"/>
        <v>2</v>
      </c>
      <c r="G91" s="153">
        <v>3</v>
      </c>
      <c r="H91" s="138" t="s">
        <v>105</v>
      </c>
      <c r="I91" s="138" t="s">
        <v>32</v>
      </c>
      <c r="J91" s="143">
        <f t="shared" si="11"/>
        <v>26</v>
      </c>
      <c r="K91" s="141">
        <v>10</v>
      </c>
      <c r="L91" s="141">
        <v>10</v>
      </c>
      <c r="M91" s="360">
        <f t="shared" si="13"/>
        <v>6</v>
      </c>
      <c r="N91" s="138">
        <f t="shared" si="14"/>
        <v>52</v>
      </c>
      <c r="O91" s="24"/>
    </row>
    <row r="92" spans="1:15" ht="12.75">
      <c r="A92" s="177" t="s">
        <v>98</v>
      </c>
      <c r="B92" s="206" t="s">
        <v>113</v>
      </c>
      <c r="C92" s="177">
        <v>3</v>
      </c>
      <c r="D92" s="178">
        <v>3</v>
      </c>
      <c r="E92" s="140">
        <v>1</v>
      </c>
      <c r="F92" s="141">
        <f t="shared" si="12"/>
        <v>2</v>
      </c>
      <c r="G92" s="142">
        <v>0</v>
      </c>
      <c r="H92" s="138" t="s">
        <v>105</v>
      </c>
      <c r="I92" s="138" t="s">
        <v>32</v>
      </c>
      <c r="J92" s="143">
        <f t="shared" si="11"/>
        <v>26</v>
      </c>
      <c r="K92" s="141">
        <v>20</v>
      </c>
      <c r="L92" s="152">
        <v>0</v>
      </c>
      <c r="M92" s="358">
        <f t="shared" si="13"/>
        <v>6</v>
      </c>
      <c r="N92" s="138">
        <f t="shared" si="14"/>
        <v>52</v>
      </c>
      <c r="O92" s="24"/>
    </row>
    <row r="93" spans="1:15" ht="12.75">
      <c r="A93" s="177" t="s">
        <v>99</v>
      </c>
      <c r="B93" s="176" t="s">
        <v>114</v>
      </c>
      <c r="C93" s="177">
        <v>4</v>
      </c>
      <c r="D93" s="178">
        <v>3</v>
      </c>
      <c r="E93" s="140">
        <v>1</v>
      </c>
      <c r="F93" s="141">
        <f t="shared" si="12"/>
        <v>2</v>
      </c>
      <c r="G93" s="142">
        <v>3</v>
      </c>
      <c r="H93" s="138" t="s">
        <v>90</v>
      </c>
      <c r="I93" s="138" t="s">
        <v>32</v>
      </c>
      <c r="J93" s="143">
        <f t="shared" si="11"/>
        <v>26</v>
      </c>
      <c r="K93" s="141">
        <v>0</v>
      </c>
      <c r="L93" s="141">
        <v>20</v>
      </c>
      <c r="M93" s="358">
        <f t="shared" si="13"/>
        <v>6</v>
      </c>
      <c r="N93" s="138">
        <f t="shared" si="14"/>
        <v>52</v>
      </c>
      <c r="O93" s="24"/>
    </row>
    <row r="94" spans="1:15" ht="12.75">
      <c r="A94" s="177" t="s">
        <v>115</v>
      </c>
      <c r="B94" s="176" t="s">
        <v>116</v>
      </c>
      <c r="C94" s="177">
        <v>3</v>
      </c>
      <c r="D94" s="178">
        <v>3</v>
      </c>
      <c r="E94" s="140">
        <v>1</v>
      </c>
      <c r="F94" s="141">
        <f t="shared" si="12"/>
        <v>2</v>
      </c>
      <c r="G94" s="142">
        <v>0</v>
      </c>
      <c r="H94" s="138" t="s">
        <v>105</v>
      </c>
      <c r="I94" s="138" t="s">
        <v>32</v>
      </c>
      <c r="J94" s="143">
        <f t="shared" si="11"/>
        <v>26</v>
      </c>
      <c r="K94" s="141">
        <v>20</v>
      </c>
      <c r="L94" s="141">
        <v>0</v>
      </c>
      <c r="M94" s="358">
        <f t="shared" si="13"/>
        <v>6</v>
      </c>
      <c r="N94" s="138">
        <f t="shared" si="14"/>
        <v>52</v>
      </c>
      <c r="O94" s="24"/>
    </row>
    <row r="95" spans="1:15" ht="12.75">
      <c r="A95" s="183" t="s">
        <v>117</v>
      </c>
      <c r="B95" s="157" t="s">
        <v>118</v>
      </c>
      <c r="C95" s="183">
        <v>3</v>
      </c>
      <c r="D95" s="184">
        <v>3</v>
      </c>
      <c r="E95" s="44">
        <v>1</v>
      </c>
      <c r="F95" s="141">
        <f t="shared" si="12"/>
        <v>2</v>
      </c>
      <c r="G95" s="159">
        <v>3</v>
      </c>
      <c r="H95" s="156" t="s">
        <v>90</v>
      </c>
      <c r="I95" s="156" t="s">
        <v>32</v>
      </c>
      <c r="J95" s="143">
        <f t="shared" si="11"/>
        <v>26</v>
      </c>
      <c r="K95" s="158">
        <v>0</v>
      </c>
      <c r="L95" s="158">
        <v>20</v>
      </c>
      <c r="M95" s="358">
        <f t="shared" si="13"/>
        <v>6</v>
      </c>
      <c r="N95" s="138">
        <f t="shared" si="14"/>
        <v>52</v>
      </c>
      <c r="O95" s="24"/>
    </row>
    <row r="96" spans="1:15" ht="12.75">
      <c r="A96" s="183" t="s">
        <v>119</v>
      </c>
      <c r="B96" s="157" t="s">
        <v>120</v>
      </c>
      <c r="C96" s="183">
        <v>4</v>
      </c>
      <c r="D96" s="184">
        <v>2</v>
      </c>
      <c r="E96" s="44">
        <v>1</v>
      </c>
      <c r="F96" s="141">
        <f t="shared" si="12"/>
        <v>1</v>
      </c>
      <c r="G96" s="159">
        <v>0</v>
      </c>
      <c r="H96" s="156" t="s">
        <v>90</v>
      </c>
      <c r="I96" s="156" t="s">
        <v>32</v>
      </c>
      <c r="J96" s="143">
        <f t="shared" si="11"/>
        <v>26</v>
      </c>
      <c r="K96" s="158">
        <v>0</v>
      </c>
      <c r="L96" s="158">
        <v>20</v>
      </c>
      <c r="M96" s="358">
        <f t="shared" si="13"/>
        <v>6</v>
      </c>
      <c r="N96" s="138">
        <f t="shared" si="14"/>
        <v>26</v>
      </c>
      <c r="O96" s="24"/>
    </row>
    <row r="97" spans="1:15" ht="13.5" thickBot="1">
      <c r="A97" s="183" t="s">
        <v>121</v>
      </c>
      <c r="B97" s="157" t="s">
        <v>128</v>
      </c>
      <c r="C97" s="183">
        <v>4</v>
      </c>
      <c r="D97" s="184">
        <v>2</v>
      </c>
      <c r="E97" s="44">
        <v>1</v>
      </c>
      <c r="F97" s="152">
        <f t="shared" si="12"/>
        <v>1</v>
      </c>
      <c r="G97" s="159">
        <v>0</v>
      </c>
      <c r="H97" s="156" t="s">
        <v>105</v>
      </c>
      <c r="I97" s="156" t="s">
        <v>32</v>
      </c>
      <c r="J97" s="143">
        <f t="shared" si="11"/>
        <v>26</v>
      </c>
      <c r="K97" s="162">
        <v>20</v>
      </c>
      <c r="L97" s="158">
        <v>0</v>
      </c>
      <c r="M97" s="168">
        <f t="shared" si="13"/>
        <v>6</v>
      </c>
      <c r="N97" s="85">
        <f t="shared" si="14"/>
        <v>26</v>
      </c>
      <c r="O97" s="24"/>
    </row>
    <row r="98" spans="1:15" ht="13.5" thickBot="1">
      <c r="A98" s="127"/>
      <c r="B98" s="144" t="s">
        <v>76</v>
      </c>
      <c r="C98" s="179"/>
      <c r="D98" s="180">
        <f>SUM(D87:D97)</f>
        <v>29.5</v>
      </c>
      <c r="E98" s="145">
        <f>SUM(E87:E97)</f>
        <v>10.5</v>
      </c>
      <c r="F98" s="146">
        <f>SUM(F87:F97)</f>
        <v>19</v>
      </c>
      <c r="G98" s="147">
        <f>SUM(G87:G97)</f>
        <v>12</v>
      </c>
      <c r="H98" s="72" t="s">
        <v>61</v>
      </c>
      <c r="I98" s="72" t="s">
        <v>61</v>
      </c>
      <c r="J98" s="148">
        <f>SUM(J87:J97)</f>
        <v>273</v>
      </c>
      <c r="K98" s="146">
        <f>SUM(K87:K97)</f>
        <v>110</v>
      </c>
      <c r="L98" s="146">
        <f>SUM(L87:L97)</f>
        <v>100</v>
      </c>
      <c r="M98" s="73">
        <f>SUM(M87:M97)</f>
        <v>63</v>
      </c>
      <c r="N98" s="72">
        <f>SUM(N87:N97)</f>
        <v>494</v>
      </c>
      <c r="O98" s="24"/>
    </row>
    <row r="99" spans="1:15" ht="12.75">
      <c r="A99" s="204"/>
      <c r="B99" s="185" t="s">
        <v>77</v>
      </c>
      <c r="C99" s="181"/>
      <c r="D99" s="133">
        <f>SUM(D89,D91,D93,D95)</f>
        <v>12</v>
      </c>
      <c r="E99" s="135">
        <f aca="true" t="shared" si="15" ref="E99:N99">SUM(E89,E91,E93,E95)</f>
        <v>4</v>
      </c>
      <c r="F99" s="135">
        <f t="shared" si="15"/>
        <v>8</v>
      </c>
      <c r="G99" s="151">
        <f t="shared" si="15"/>
        <v>12</v>
      </c>
      <c r="H99" s="182" t="s">
        <v>61</v>
      </c>
      <c r="I99" s="182" t="s">
        <v>61</v>
      </c>
      <c r="J99" s="133">
        <f t="shared" si="15"/>
        <v>104</v>
      </c>
      <c r="K99" s="135">
        <f t="shared" si="15"/>
        <v>30</v>
      </c>
      <c r="L99" s="135">
        <f t="shared" si="15"/>
        <v>50</v>
      </c>
      <c r="M99" s="151">
        <f t="shared" si="15"/>
        <v>24</v>
      </c>
      <c r="N99" s="131">
        <f t="shared" si="15"/>
        <v>208</v>
      </c>
      <c r="O99" s="24"/>
    </row>
    <row r="100" spans="1:15" ht="13.5" thickBot="1">
      <c r="A100" s="205"/>
      <c r="B100" s="28" t="s">
        <v>78</v>
      </c>
      <c r="C100" s="183"/>
      <c r="D100" s="187">
        <v>0</v>
      </c>
      <c r="E100" s="44">
        <v>0</v>
      </c>
      <c r="F100" s="158">
        <v>0</v>
      </c>
      <c r="G100" s="159">
        <v>0</v>
      </c>
      <c r="H100" s="160" t="s">
        <v>61</v>
      </c>
      <c r="I100" s="160" t="s">
        <v>61</v>
      </c>
      <c r="J100" s="161">
        <v>0</v>
      </c>
      <c r="K100" s="158">
        <v>0</v>
      </c>
      <c r="L100" s="162">
        <v>0</v>
      </c>
      <c r="M100" s="163">
        <v>0</v>
      </c>
      <c r="N100" s="165">
        <v>0</v>
      </c>
      <c r="O100" s="24"/>
    </row>
    <row r="101" spans="1:15" ht="13.5" thickBot="1">
      <c r="A101" s="27" t="s">
        <v>126</v>
      </c>
      <c r="B101" s="25" t="s">
        <v>14</v>
      </c>
      <c r="C101" s="31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73"/>
      <c r="O101" s="24"/>
    </row>
    <row r="102" spans="1:15" ht="12.75">
      <c r="A102" s="204" t="s">
        <v>6</v>
      </c>
      <c r="B102" s="150" t="s">
        <v>122</v>
      </c>
      <c r="C102" s="181">
        <v>4</v>
      </c>
      <c r="D102" s="182">
        <v>2</v>
      </c>
      <c r="E102" s="151">
        <v>1.25</v>
      </c>
      <c r="F102" s="152">
        <f>D102-E102</f>
        <v>0.75</v>
      </c>
      <c r="G102" s="153">
        <v>2</v>
      </c>
      <c r="H102" s="131" t="s">
        <v>90</v>
      </c>
      <c r="I102" s="131" t="s">
        <v>32</v>
      </c>
      <c r="J102" s="143">
        <f aca="true" t="shared" si="16" ref="J102:J109">SUM(K102:M102)</f>
        <v>32.5</v>
      </c>
      <c r="K102" s="208">
        <v>0</v>
      </c>
      <c r="L102" s="209">
        <v>25</v>
      </c>
      <c r="M102" s="155">
        <f>(E102*26)-K102-L102</f>
        <v>7.5</v>
      </c>
      <c r="N102" s="131">
        <f>F102*26</f>
        <v>19.5</v>
      </c>
      <c r="O102" s="24"/>
    </row>
    <row r="103" spans="1:15" ht="12.75">
      <c r="A103" s="210" t="s">
        <v>85</v>
      </c>
      <c r="B103" s="176" t="s">
        <v>123</v>
      </c>
      <c r="C103" s="177">
        <v>3</v>
      </c>
      <c r="D103" s="211">
        <v>2</v>
      </c>
      <c r="E103" s="212">
        <v>0.5</v>
      </c>
      <c r="F103" s="152">
        <f aca="true" t="shared" si="17" ref="F103:F109">D103-E103</f>
        <v>1.5</v>
      </c>
      <c r="G103" s="213">
        <v>2</v>
      </c>
      <c r="H103" s="214" t="s">
        <v>90</v>
      </c>
      <c r="I103" s="214" t="s">
        <v>32</v>
      </c>
      <c r="J103" s="143">
        <f t="shared" si="16"/>
        <v>13</v>
      </c>
      <c r="K103" s="215">
        <v>0</v>
      </c>
      <c r="L103" s="215">
        <v>10</v>
      </c>
      <c r="M103" s="155">
        <f aca="true" t="shared" si="18" ref="M103:M109">(E103*26)-K103-L103</f>
        <v>3</v>
      </c>
      <c r="N103" s="131">
        <f aca="true" t="shared" si="19" ref="N103:N109">F103*26</f>
        <v>39</v>
      </c>
      <c r="O103" s="24"/>
    </row>
    <row r="104" spans="1:15" ht="12.75">
      <c r="A104" s="176" t="s">
        <v>87</v>
      </c>
      <c r="B104" s="89" t="s">
        <v>172</v>
      </c>
      <c r="C104" s="177">
        <v>3</v>
      </c>
      <c r="D104" s="211">
        <v>4</v>
      </c>
      <c r="E104" s="266">
        <v>1</v>
      </c>
      <c r="F104" s="152">
        <f t="shared" si="17"/>
        <v>3</v>
      </c>
      <c r="G104" s="213">
        <v>0</v>
      </c>
      <c r="H104" s="214" t="s">
        <v>90</v>
      </c>
      <c r="I104" s="214" t="s">
        <v>148</v>
      </c>
      <c r="J104" s="143">
        <f t="shared" si="16"/>
        <v>26</v>
      </c>
      <c r="K104" s="215">
        <v>0</v>
      </c>
      <c r="L104" s="215">
        <v>10</v>
      </c>
      <c r="M104" s="155">
        <f t="shared" si="18"/>
        <v>16</v>
      </c>
      <c r="N104" s="131">
        <f t="shared" si="19"/>
        <v>78</v>
      </c>
      <c r="O104" s="24"/>
    </row>
    <row r="105" spans="1:15" ht="12.75">
      <c r="A105" s="176" t="s">
        <v>88</v>
      </c>
      <c r="B105" s="89" t="s">
        <v>173</v>
      </c>
      <c r="C105" s="177">
        <v>4</v>
      </c>
      <c r="D105" s="211">
        <v>4</v>
      </c>
      <c r="E105" s="266">
        <v>1</v>
      </c>
      <c r="F105" s="152">
        <f t="shared" si="17"/>
        <v>3</v>
      </c>
      <c r="G105" s="213">
        <v>0</v>
      </c>
      <c r="H105" s="214" t="s">
        <v>90</v>
      </c>
      <c r="I105" s="214" t="s">
        <v>148</v>
      </c>
      <c r="J105" s="143">
        <f t="shared" si="16"/>
        <v>26</v>
      </c>
      <c r="K105" s="215">
        <v>0</v>
      </c>
      <c r="L105" s="215">
        <v>10</v>
      </c>
      <c r="M105" s="155">
        <f t="shared" si="18"/>
        <v>16</v>
      </c>
      <c r="N105" s="131">
        <f t="shared" si="19"/>
        <v>78</v>
      </c>
      <c r="O105" s="24"/>
    </row>
    <row r="106" spans="1:15" ht="12.75">
      <c r="A106" s="176" t="s">
        <v>89</v>
      </c>
      <c r="B106" s="89" t="s">
        <v>129</v>
      </c>
      <c r="C106" s="177">
        <v>3</v>
      </c>
      <c r="D106" s="211">
        <v>2</v>
      </c>
      <c r="E106" s="266">
        <v>1</v>
      </c>
      <c r="F106" s="152">
        <f t="shared" si="17"/>
        <v>1</v>
      </c>
      <c r="G106" s="213">
        <v>0</v>
      </c>
      <c r="H106" s="214" t="s">
        <v>90</v>
      </c>
      <c r="I106" s="214" t="s">
        <v>148</v>
      </c>
      <c r="J106" s="143">
        <f t="shared" si="16"/>
        <v>26</v>
      </c>
      <c r="K106" s="215">
        <v>20</v>
      </c>
      <c r="L106" s="215">
        <v>0</v>
      </c>
      <c r="M106" s="155">
        <f t="shared" si="18"/>
        <v>6</v>
      </c>
      <c r="N106" s="131">
        <f t="shared" si="19"/>
        <v>26</v>
      </c>
      <c r="O106" s="24"/>
    </row>
    <row r="107" spans="1:15" ht="12.75">
      <c r="A107" s="176" t="s">
        <v>98</v>
      </c>
      <c r="B107" s="89" t="s">
        <v>129</v>
      </c>
      <c r="C107" s="177">
        <v>4</v>
      </c>
      <c r="D107" s="211">
        <v>2</v>
      </c>
      <c r="E107" s="266">
        <v>1</v>
      </c>
      <c r="F107" s="152">
        <f t="shared" si="17"/>
        <v>1</v>
      </c>
      <c r="G107" s="213">
        <v>0</v>
      </c>
      <c r="H107" s="214" t="s">
        <v>90</v>
      </c>
      <c r="I107" s="214" t="s">
        <v>148</v>
      </c>
      <c r="J107" s="143">
        <f t="shared" si="16"/>
        <v>26</v>
      </c>
      <c r="K107" s="215">
        <v>20</v>
      </c>
      <c r="L107" s="215">
        <v>0</v>
      </c>
      <c r="M107" s="155">
        <f t="shared" si="18"/>
        <v>6</v>
      </c>
      <c r="N107" s="131">
        <f t="shared" si="19"/>
        <v>26</v>
      </c>
      <c r="O107" s="24"/>
    </row>
    <row r="108" spans="1:18" ht="12.75">
      <c r="A108" s="176" t="s">
        <v>99</v>
      </c>
      <c r="B108" s="89" t="s">
        <v>129</v>
      </c>
      <c r="C108" s="177">
        <v>3</v>
      </c>
      <c r="D108" s="178">
        <v>2</v>
      </c>
      <c r="E108" s="140">
        <v>1</v>
      </c>
      <c r="F108" s="152">
        <f t="shared" si="17"/>
        <v>1</v>
      </c>
      <c r="G108" s="142">
        <v>0</v>
      </c>
      <c r="H108" s="138" t="s">
        <v>90</v>
      </c>
      <c r="I108" s="138" t="s">
        <v>148</v>
      </c>
      <c r="J108" s="143">
        <f t="shared" si="16"/>
        <v>26</v>
      </c>
      <c r="K108" s="217">
        <v>20</v>
      </c>
      <c r="L108" s="217">
        <v>0</v>
      </c>
      <c r="M108" s="155">
        <f t="shared" si="18"/>
        <v>6</v>
      </c>
      <c r="N108" s="131">
        <f t="shared" si="19"/>
        <v>26</v>
      </c>
      <c r="O108" s="35"/>
      <c r="Q108" s="1"/>
      <c r="R108" s="1"/>
    </row>
    <row r="109" spans="1:18" ht="13.5" thickBot="1">
      <c r="A109" s="218" t="s">
        <v>115</v>
      </c>
      <c r="B109" s="169" t="s">
        <v>129</v>
      </c>
      <c r="C109" s="219">
        <v>4</v>
      </c>
      <c r="D109" s="220">
        <v>2</v>
      </c>
      <c r="E109" s="221">
        <v>1</v>
      </c>
      <c r="F109" s="152">
        <f t="shared" si="17"/>
        <v>1</v>
      </c>
      <c r="G109" s="222">
        <v>0</v>
      </c>
      <c r="H109" s="68" t="s">
        <v>90</v>
      </c>
      <c r="I109" s="68" t="s">
        <v>148</v>
      </c>
      <c r="J109" s="143">
        <f t="shared" si="16"/>
        <v>26</v>
      </c>
      <c r="K109" s="223">
        <v>20</v>
      </c>
      <c r="L109" s="223">
        <v>0</v>
      </c>
      <c r="M109" s="155">
        <f t="shared" si="18"/>
        <v>6</v>
      </c>
      <c r="N109" s="131">
        <f t="shared" si="19"/>
        <v>26</v>
      </c>
      <c r="O109" s="35"/>
      <c r="Q109" s="1"/>
      <c r="R109" s="1"/>
    </row>
    <row r="110" spans="1:18" ht="13.5" thickBot="1">
      <c r="A110" s="127"/>
      <c r="B110" s="144" t="s">
        <v>76</v>
      </c>
      <c r="C110" s="179"/>
      <c r="D110" s="180">
        <f>SUM(D102:D109)</f>
        <v>20</v>
      </c>
      <c r="E110" s="145">
        <f>SUM(E102:E109)</f>
        <v>7.75</v>
      </c>
      <c r="F110" s="146">
        <f>SUM(F102:F109)</f>
        <v>12.25</v>
      </c>
      <c r="G110" s="147">
        <f>SUM(G102:G109)</f>
        <v>4</v>
      </c>
      <c r="H110" s="72" t="s">
        <v>61</v>
      </c>
      <c r="I110" s="72" t="s">
        <v>61</v>
      </c>
      <c r="J110" s="148">
        <f>SUM(J102:J109)</f>
        <v>201.5</v>
      </c>
      <c r="K110" s="147">
        <f>SUM(K102:K109)</f>
        <v>80</v>
      </c>
      <c r="L110" s="147">
        <f>SUM(L102:L109)</f>
        <v>55</v>
      </c>
      <c r="M110" s="196">
        <f>SUM(M102:M109)</f>
        <v>66.5</v>
      </c>
      <c r="N110" s="148">
        <f>SUM(N102:N109)</f>
        <v>318.5</v>
      </c>
      <c r="O110" s="97"/>
      <c r="Q110" s="1"/>
      <c r="R110" s="1"/>
    </row>
    <row r="111" spans="1:18" ht="12.75">
      <c r="A111" s="204"/>
      <c r="B111" s="185" t="s">
        <v>77</v>
      </c>
      <c r="C111" s="181"/>
      <c r="D111" s="133">
        <f>SUM(D102,D103)</f>
        <v>4</v>
      </c>
      <c r="E111" s="135">
        <f aca="true" t="shared" si="20" ref="E111:N111">SUM(E102,E103)</f>
        <v>1.75</v>
      </c>
      <c r="F111" s="135">
        <f t="shared" si="20"/>
        <v>2.25</v>
      </c>
      <c r="G111" s="151">
        <f t="shared" si="20"/>
        <v>4</v>
      </c>
      <c r="H111" s="182" t="s">
        <v>61</v>
      </c>
      <c r="I111" s="182" t="s">
        <v>61</v>
      </c>
      <c r="J111" s="133">
        <f t="shared" si="20"/>
        <v>45.5</v>
      </c>
      <c r="K111" s="135">
        <f t="shared" si="20"/>
        <v>0</v>
      </c>
      <c r="L111" s="135">
        <f t="shared" si="20"/>
        <v>35</v>
      </c>
      <c r="M111" s="151">
        <f t="shared" si="20"/>
        <v>10.5</v>
      </c>
      <c r="N111" s="137">
        <f t="shared" si="20"/>
        <v>58.5</v>
      </c>
      <c r="O111" s="24"/>
      <c r="Q111" s="13"/>
      <c r="R111" s="13"/>
    </row>
    <row r="112" spans="1:18" ht="13.5" thickBot="1">
      <c r="A112" s="218"/>
      <c r="B112" s="32" t="s">
        <v>78</v>
      </c>
      <c r="C112" s="186"/>
      <c r="D112" s="187">
        <f>SUM(D104:D109)</f>
        <v>16</v>
      </c>
      <c r="E112" s="162">
        <f aca="true" t="shared" si="21" ref="E112:N112">SUM(E104:E109)</f>
        <v>6</v>
      </c>
      <c r="F112" s="162">
        <f t="shared" si="21"/>
        <v>10</v>
      </c>
      <c r="G112" s="170">
        <f t="shared" si="21"/>
        <v>0</v>
      </c>
      <c r="H112" s="187" t="s">
        <v>61</v>
      </c>
      <c r="I112" s="187" t="s">
        <v>61</v>
      </c>
      <c r="J112" s="187">
        <f t="shared" si="21"/>
        <v>156</v>
      </c>
      <c r="K112" s="162">
        <f t="shared" si="21"/>
        <v>80</v>
      </c>
      <c r="L112" s="162">
        <f>SUM(L104:L109)</f>
        <v>20</v>
      </c>
      <c r="M112" s="170">
        <f t="shared" si="21"/>
        <v>56</v>
      </c>
      <c r="N112" s="165">
        <f t="shared" si="21"/>
        <v>260</v>
      </c>
      <c r="O112" s="24"/>
      <c r="Q112" s="1"/>
      <c r="R112" s="1"/>
    </row>
    <row r="113" spans="1:15" ht="13.5" thickBot="1">
      <c r="A113" s="27" t="s">
        <v>165</v>
      </c>
      <c r="B113" s="25" t="s">
        <v>15</v>
      </c>
      <c r="C113" s="25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9"/>
      <c r="O113" s="24"/>
    </row>
    <row r="114" spans="1:15" ht="12.75">
      <c r="A114" s="226" t="s">
        <v>6</v>
      </c>
      <c r="B114" s="227" t="s">
        <v>151</v>
      </c>
      <c r="C114" s="69">
        <v>4</v>
      </c>
      <c r="D114" s="228">
        <v>0.25</v>
      </c>
      <c r="E114" s="209">
        <v>0.25</v>
      </c>
      <c r="F114" s="217">
        <v>0</v>
      </c>
      <c r="G114" s="229">
        <v>0</v>
      </c>
      <c r="H114" s="230" t="s">
        <v>90</v>
      </c>
      <c r="I114" s="230" t="s">
        <v>32</v>
      </c>
      <c r="J114" s="228">
        <v>2</v>
      </c>
      <c r="K114" s="217">
        <v>2</v>
      </c>
      <c r="L114" s="209">
        <v>0</v>
      </c>
      <c r="M114" s="231">
        <v>0</v>
      </c>
      <c r="N114" s="232">
        <v>0</v>
      </c>
      <c r="O114" s="24"/>
    </row>
    <row r="115" spans="1:15" ht="13.5" thickBot="1">
      <c r="A115" s="233" t="s">
        <v>85</v>
      </c>
      <c r="B115" s="234" t="s">
        <v>74</v>
      </c>
      <c r="C115" s="235">
        <v>4</v>
      </c>
      <c r="D115" s="236">
        <v>0.25</v>
      </c>
      <c r="E115" s="237">
        <v>0.25</v>
      </c>
      <c r="F115" s="217">
        <v>0</v>
      </c>
      <c r="G115" s="229">
        <v>0</v>
      </c>
      <c r="H115" s="230" t="s">
        <v>90</v>
      </c>
      <c r="I115" s="238" t="s">
        <v>32</v>
      </c>
      <c r="J115" s="236">
        <v>2</v>
      </c>
      <c r="K115" s="239">
        <v>2</v>
      </c>
      <c r="L115" s="239">
        <v>0</v>
      </c>
      <c r="M115" s="240">
        <v>0</v>
      </c>
      <c r="N115" s="235">
        <v>0</v>
      </c>
      <c r="O115" s="24"/>
    </row>
    <row r="116" spans="1:15" ht="13.5" thickBot="1">
      <c r="A116" s="378" t="s">
        <v>76</v>
      </c>
      <c r="B116" s="379"/>
      <c r="C116" s="241"/>
      <c r="D116" s="242">
        <v>0.5</v>
      </c>
      <c r="E116" s="243">
        <v>0.5</v>
      </c>
      <c r="F116" s="243">
        <v>0</v>
      </c>
      <c r="G116" s="244">
        <v>0</v>
      </c>
      <c r="H116" s="241" t="s">
        <v>61</v>
      </c>
      <c r="I116" s="241" t="s">
        <v>61</v>
      </c>
      <c r="J116" s="245">
        <v>4</v>
      </c>
      <c r="K116" s="243">
        <v>4</v>
      </c>
      <c r="L116" s="243">
        <v>0</v>
      </c>
      <c r="M116" s="101">
        <v>0</v>
      </c>
      <c r="N116" s="241">
        <v>0</v>
      </c>
      <c r="O116" s="24"/>
    </row>
    <row r="117" spans="1:15" ht="13.5" thickBot="1">
      <c r="A117" s="71" t="s">
        <v>166</v>
      </c>
      <c r="B117" s="82" t="s">
        <v>153</v>
      </c>
      <c r="C117" s="246"/>
      <c r="D117" s="246"/>
      <c r="E117" s="246"/>
      <c r="F117" s="246"/>
      <c r="G117" s="246"/>
      <c r="H117" s="242"/>
      <c r="I117" s="242"/>
      <c r="J117" s="246"/>
      <c r="K117" s="246"/>
      <c r="L117" s="246"/>
      <c r="M117" s="247"/>
      <c r="N117" s="248"/>
      <c r="O117" s="24"/>
    </row>
    <row r="118" spans="1:15" ht="13.5" thickBot="1">
      <c r="A118" s="249" t="s">
        <v>6</v>
      </c>
      <c r="B118" s="250" t="s">
        <v>154</v>
      </c>
      <c r="C118" s="241">
        <v>4</v>
      </c>
      <c r="D118" s="242">
        <v>6</v>
      </c>
      <c r="E118" s="243">
        <v>0.25</v>
      </c>
      <c r="F118" s="244">
        <v>5.75</v>
      </c>
      <c r="G118" s="244">
        <v>6</v>
      </c>
      <c r="H118" s="241" t="s">
        <v>90</v>
      </c>
      <c r="I118" s="241" t="s">
        <v>148</v>
      </c>
      <c r="J118" s="251">
        <v>6</v>
      </c>
      <c r="K118" s="244">
        <v>0</v>
      </c>
      <c r="L118" s="243">
        <v>0</v>
      </c>
      <c r="M118" s="101">
        <v>6</v>
      </c>
      <c r="N118" s="241">
        <v>150</v>
      </c>
      <c r="O118" s="24"/>
    </row>
    <row r="119" spans="1:15" ht="13.5" thickBot="1">
      <c r="A119" s="252"/>
      <c r="B119" s="246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01"/>
      <c r="O119" s="24"/>
    </row>
    <row r="120" spans="1:15" ht="12.75">
      <c r="A120" s="380" t="s">
        <v>163</v>
      </c>
      <c r="B120" s="381"/>
      <c r="C120" s="69">
        <v>3</v>
      </c>
      <c r="D120" s="190">
        <f>SUM(D103,D104,D95,D94,D92,D91,D89,D87,D81,D108,D106)</f>
        <v>30</v>
      </c>
      <c r="E120" s="190">
        <f aca="true" t="shared" si="22" ref="E120:N120">SUM(E103,E104,E95,E94,E92,E91,E89,E87,E81,E108,E106)</f>
        <v>11</v>
      </c>
      <c r="F120" s="190">
        <f t="shared" si="22"/>
        <v>19</v>
      </c>
      <c r="G120" s="253">
        <f t="shared" si="22"/>
        <v>11</v>
      </c>
      <c r="H120" s="69" t="s">
        <v>61</v>
      </c>
      <c r="I120" s="69" t="s">
        <v>61</v>
      </c>
      <c r="J120" s="190">
        <f t="shared" si="22"/>
        <v>286</v>
      </c>
      <c r="K120" s="190">
        <f t="shared" si="22"/>
        <v>120</v>
      </c>
      <c r="L120" s="190">
        <f t="shared" si="22"/>
        <v>90</v>
      </c>
      <c r="M120" s="190">
        <f t="shared" si="22"/>
        <v>76</v>
      </c>
      <c r="N120" s="231">
        <f t="shared" si="22"/>
        <v>494</v>
      </c>
      <c r="O120" s="24"/>
    </row>
    <row r="121" spans="1:15" ht="13.5" thickBot="1">
      <c r="A121" s="371" t="s">
        <v>163</v>
      </c>
      <c r="B121" s="372"/>
      <c r="C121" s="70">
        <v>4</v>
      </c>
      <c r="D121" s="191">
        <f>SUM(D118,D115,D114,D102,D97,D96,D93,D90,D88,D82,D105,D107,D109)</f>
        <v>30</v>
      </c>
      <c r="E121" s="191">
        <f aca="true" t="shared" si="23" ref="E121:N121">SUM(E118,E115,E114,E102,E97,E96,E93,E90,E88,E82,E105,E107,E109)</f>
        <v>11</v>
      </c>
      <c r="F121" s="191">
        <f t="shared" si="23"/>
        <v>19</v>
      </c>
      <c r="G121" s="192">
        <f t="shared" si="23"/>
        <v>11</v>
      </c>
      <c r="H121" s="70" t="s">
        <v>61</v>
      </c>
      <c r="I121" s="70" t="s">
        <v>61</v>
      </c>
      <c r="J121" s="191">
        <f t="shared" si="23"/>
        <v>276.5</v>
      </c>
      <c r="K121" s="191">
        <f t="shared" si="23"/>
        <v>74</v>
      </c>
      <c r="L121" s="191">
        <f t="shared" si="23"/>
        <v>125</v>
      </c>
      <c r="M121" s="191">
        <f t="shared" si="23"/>
        <v>77.5</v>
      </c>
      <c r="N121" s="193">
        <f t="shared" si="23"/>
        <v>494.5</v>
      </c>
      <c r="O121" s="24"/>
    </row>
    <row r="122" spans="1:15" ht="13.5" thickBot="1">
      <c r="A122" s="63"/>
      <c r="B122" s="60"/>
      <c r="C122" s="64"/>
      <c r="D122" s="64"/>
      <c r="E122" s="64"/>
      <c r="F122" s="64"/>
      <c r="G122" s="254"/>
      <c r="H122" s="254"/>
      <c r="I122" s="254"/>
      <c r="J122" s="254"/>
      <c r="K122" s="254"/>
      <c r="L122" s="254"/>
      <c r="M122" s="255"/>
      <c r="N122" s="256"/>
      <c r="O122" s="24"/>
    </row>
    <row r="123" spans="1:14" ht="13.5" thickBot="1">
      <c r="A123" s="367" t="s">
        <v>127</v>
      </c>
      <c r="B123" s="375"/>
      <c r="C123" s="72" t="s">
        <v>61</v>
      </c>
      <c r="D123" s="179">
        <f>SUM(D120,D121)</f>
        <v>60</v>
      </c>
      <c r="E123" s="147">
        <f>SUM(E120,E121)</f>
        <v>22</v>
      </c>
      <c r="F123" s="147">
        <f>SUM(F120,F121)</f>
        <v>38</v>
      </c>
      <c r="G123" s="147">
        <f>SUM(G120,G121)</f>
        <v>22</v>
      </c>
      <c r="H123" s="72" t="s">
        <v>61</v>
      </c>
      <c r="I123" s="73" t="s">
        <v>61</v>
      </c>
      <c r="J123" s="148">
        <f>SUM(J120:J121)</f>
        <v>562.5</v>
      </c>
      <c r="K123" s="146">
        <f>SUM(K120:K121)</f>
        <v>194</v>
      </c>
      <c r="L123" s="148">
        <f>SUM(L120:L121)</f>
        <v>215</v>
      </c>
      <c r="M123" s="196">
        <f>SUM(M120:M121)</f>
        <v>153.5</v>
      </c>
      <c r="N123" s="72">
        <f>SUM(N120:N121)</f>
        <v>988.5</v>
      </c>
    </row>
    <row r="124" spans="1:14" ht="12.75">
      <c r="A124" s="14"/>
      <c r="B124" s="14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1:14" ht="12.75">
      <c r="A125" s="4"/>
      <c r="B125" s="21" t="s">
        <v>71</v>
      </c>
      <c r="C125" s="4"/>
      <c r="D125" s="4"/>
      <c r="E125" s="4"/>
      <c r="F125" s="4"/>
      <c r="G125" s="117"/>
      <c r="H125" s="117"/>
      <c r="I125" s="117"/>
      <c r="J125" s="117"/>
      <c r="K125" s="117"/>
      <c r="L125" s="117"/>
      <c r="M125" s="117"/>
      <c r="N125" s="117"/>
    </row>
    <row r="126" spans="1:14" ht="12.75">
      <c r="A126" s="4"/>
      <c r="B126" s="21" t="s">
        <v>72</v>
      </c>
      <c r="C126" s="4"/>
      <c r="D126" s="4"/>
      <c r="E126" s="4"/>
      <c r="F126" s="4"/>
      <c r="G126" s="117"/>
      <c r="H126" s="117"/>
      <c r="I126" s="117"/>
      <c r="J126" s="117"/>
      <c r="K126" s="117"/>
      <c r="L126" s="117"/>
      <c r="M126" s="117"/>
      <c r="N126" s="117"/>
    </row>
    <row r="127" spans="1:14" ht="12.75">
      <c r="A127" s="4"/>
      <c r="B127" s="21"/>
      <c r="C127" s="4"/>
      <c r="D127" s="4"/>
      <c r="E127" s="4"/>
      <c r="F127" s="4"/>
      <c r="G127" s="117"/>
      <c r="H127" s="117"/>
      <c r="I127" s="117"/>
      <c r="J127" s="117"/>
      <c r="K127" s="117"/>
      <c r="L127" s="117"/>
      <c r="M127" s="117"/>
      <c r="N127" s="117"/>
    </row>
    <row r="128" spans="2:7" ht="13.5" thickBot="1">
      <c r="B128" s="1" t="s">
        <v>130</v>
      </c>
      <c r="G128" s="108"/>
    </row>
    <row r="129" spans="1:14" ht="12.75">
      <c r="A129" s="109" t="s">
        <v>0</v>
      </c>
      <c r="B129" s="15"/>
      <c r="C129" s="110"/>
      <c r="D129" s="373" t="s">
        <v>48</v>
      </c>
      <c r="E129" s="374"/>
      <c r="F129" s="374"/>
      <c r="G129" s="43" t="s">
        <v>37</v>
      </c>
      <c r="H129" s="49" t="s">
        <v>1</v>
      </c>
      <c r="I129" s="51" t="s">
        <v>41</v>
      </c>
      <c r="J129" s="373" t="s">
        <v>51</v>
      </c>
      <c r="K129" s="374"/>
      <c r="L129" s="374"/>
      <c r="M129" s="384"/>
      <c r="N129" s="91"/>
    </row>
    <row r="130" spans="1:14" ht="12.75">
      <c r="A130" s="111"/>
      <c r="B130" s="16" t="s">
        <v>16</v>
      </c>
      <c r="C130" s="39" t="s">
        <v>39</v>
      </c>
      <c r="D130" s="112" t="s">
        <v>2</v>
      </c>
      <c r="E130" s="113" t="s">
        <v>45</v>
      </c>
      <c r="F130" s="19" t="s">
        <v>27</v>
      </c>
      <c r="G130" s="42" t="s">
        <v>49</v>
      </c>
      <c r="H130" s="50" t="s">
        <v>47</v>
      </c>
      <c r="I130" s="50" t="s">
        <v>42</v>
      </c>
      <c r="J130" s="55" t="s">
        <v>2</v>
      </c>
      <c r="K130" s="377" t="s">
        <v>52</v>
      </c>
      <c r="L130" s="377"/>
      <c r="M130" s="257" t="s">
        <v>50</v>
      </c>
      <c r="N130" s="92" t="s">
        <v>146</v>
      </c>
    </row>
    <row r="131" spans="1:14" ht="12.75">
      <c r="A131" s="3"/>
      <c r="B131" s="16" t="s">
        <v>3</v>
      </c>
      <c r="C131" s="38"/>
      <c r="D131" s="111"/>
      <c r="E131" s="113" t="s">
        <v>17</v>
      </c>
      <c r="F131" s="9" t="s">
        <v>33</v>
      </c>
      <c r="G131" s="43" t="s">
        <v>69</v>
      </c>
      <c r="H131" s="50"/>
      <c r="I131" s="50" t="s">
        <v>43</v>
      </c>
      <c r="J131" s="115"/>
      <c r="K131" s="20" t="s">
        <v>18</v>
      </c>
      <c r="L131" s="116" t="s">
        <v>68</v>
      </c>
      <c r="M131" s="18"/>
      <c r="N131" s="40" t="s">
        <v>147</v>
      </c>
    </row>
    <row r="132" spans="1:14" ht="12.75">
      <c r="A132" s="111"/>
      <c r="B132" s="16"/>
      <c r="C132" s="117"/>
      <c r="D132" s="111"/>
      <c r="E132" s="113" t="s">
        <v>40</v>
      </c>
      <c r="F132" s="9" t="s">
        <v>28</v>
      </c>
      <c r="G132" s="43" t="s">
        <v>70</v>
      </c>
      <c r="H132" s="197"/>
      <c r="I132" s="50" t="s">
        <v>44</v>
      </c>
      <c r="J132" s="45"/>
      <c r="K132" s="118"/>
      <c r="L132" s="22"/>
      <c r="M132" s="10"/>
      <c r="N132" s="41"/>
    </row>
    <row r="133" spans="1:14" ht="12.75">
      <c r="A133" s="111"/>
      <c r="B133" s="83"/>
      <c r="C133" s="119"/>
      <c r="D133" s="111"/>
      <c r="E133" s="113" t="s">
        <v>46</v>
      </c>
      <c r="F133" s="9"/>
      <c r="G133" s="43" t="s">
        <v>31</v>
      </c>
      <c r="H133" s="50"/>
      <c r="I133" s="197" t="s">
        <v>73</v>
      </c>
      <c r="J133" s="118"/>
      <c r="K133" s="118"/>
      <c r="L133" s="120"/>
      <c r="M133" s="258"/>
      <c r="N133" s="83"/>
    </row>
    <row r="134" spans="1:14" ht="12.75">
      <c r="A134" s="111"/>
      <c r="B134" s="83"/>
      <c r="C134" s="119"/>
      <c r="D134" s="111"/>
      <c r="E134" s="113"/>
      <c r="F134" s="9"/>
      <c r="G134" s="43"/>
      <c r="H134" s="50"/>
      <c r="I134" s="197"/>
      <c r="J134" s="118"/>
      <c r="K134" s="118"/>
      <c r="L134" s="120"/>
      <c r="M134" s="258"/>
      <c r="N134" s="83"/>
    </row>
    <row r="135" spans="1:14" ht="13.5" thickBot="1">
      <c r="A135" s="90"/>
      <c r="B135" s="121"/>
      <c r="C135" s="108"/>
      <c r="D135" s="122"/>
      <c r="E135" s="123"/>
      <c r="F135" s="124"/>
      <c r="G135" s="124"/>
      <c r="H135" s="200"/>
      <c r="I135" s="200"/>
      <c r="J135" s="125"/>
      <c r="K135" s="125"/>
      <c r="L135" s="126"/>
      <c r="M135" s="258"/>
      <c r="N135" s="83"/>
    </row>
    <row r="136" spans="1:14" ht="13.5" thickBot="1">
      <c r="A136" s="127"/>
      <c r="B136" s="8" t="s">
        <v>38</v>
      </c>
      <c r="C136" s="108"/>
      <c r="D136" s="108"/>
      <c r="E136" s="108"/>
      <c r="F136" s="108"/>
      <c r="G136" s="128"/>
      <c r="H136" s="128"/>
      <c r="I136" s="128"/>
      <c r="J136" s="128"/>
      <c r="K136" s="108"/>
      <c r="L136" s="108"/>
      <c r="M136" s="128"/>
      <c r="N136" s="129"/>
    </row>
    <row r="137" spans="1:14" ht="13.5" thickBot="1">
      <c r="A137" s="27" t="s">
        <v>9</v>
      </c>
      <c r="B137" s="25" t="s">
        <v>11</v>
      </c>
      <c r="C137" s="33"/>
      <c r="D137" s="128"/>
      <c r="E137" s="259"/>
      <c r="F137" s="260"/>
      <c r="G137" s="128"/>
      <c r="H137" s="128"/>
      <c r="I137" s="128"/>
      <c r="J137" s="128"/>
      <c r="K137" s="261"/>
      <c r="L137" s="260"/>
      <c r="M137" s="128"/>
      <c r="N137" s="129"/>
    </row>
    <row r="138" spans="1:14" ht="12.75">
      <c r="A138" s="185" t="s">
        <v>6</v>
      </c>
      <c r="B138" s="132" t="s">
        <v>131</v>
      </c>
      <c r="C138" s="262">
        <v>6</v>
      </c>
      <c r="D138" s="263">
        <v>3</v>
      </c>
      <c r="E138" s="264">
        <v>1</v>
      </c>
      <c r="F138" s="264">
        <f>(D138-E138)</f>
        <v>2</v>
      </c>
      <c r="G138" s="265">
        <v>3</v>
      </c>
      <c r="H138" s="262" t="s">
        <v>90</v>
      </c>
      <c r="I138" s="262" t="s">
        <v>32</v>
      </c>
      <c r="J138" s="311">
        <f aca="true" t="shared" si="24" ref="J138:J146">SUM(K138:M138)</f>
        <v>26</v>
      </c>
      <c r="K138" s="264">
        <v>0</v>
      </c>
      <c r="L138" s="267">
        <v>20</v>
      </c>
      <c r="M138" s="268">
        <f>(E138*26)-K138-L138</f>
        <v>6</v>
      </c>
      <c r="N138" s="262">
        <f>F138*26</f>
        <v>52</v>
      </c>
    </row>
    <row r="139" spans="1:14" ht="12.75">
      <c r="A139" s="210" t="s">
        <v>85</v>
      </c>
      <c r="B139" s="176" t="s">
        <v>132</v>
      </c>
      <c r="C139" s="214">
        <v>5</v>
      </c>
      <c r="D139" s="270">
        <v>3</v>
      </c>
      <c r="E139" s="212">
        <v>1</v>
      </c>
      <c r="F139" s="212">
        <f aca="true" t="shared" si="25" ref="F139:F147">(D139-E139)</f>
        <v>2</v>
      </c>
      <c r="G139" s="213">
        <v>3</v>
      </c>
      <c r="H139" s="214" t="s">
        <v>90</v>
      </c>
      <c r="I139" s="214" t="s">
        <v>32</v>
      </c>
      <c r="J139" s="266">
        <f t="shared" si="24"/>
        <v>26</v>
      </c>
      <c r="K139" s="212">
        <v>0</v>
      </c>
      <c r="L139" s="215">
        <v>20</v>
      </c>
      <c r="M139" s="216">
        <f aca="true" t="shared" si="26" ref="M139:M147">(E139*26)-K139-L139</f>
        <v>6</v>
      </c>
      <c r="N139" s="214">
        <f aca="true" t="shared" si="27" ref="N139:N147">F139*26</f>
        <v>52</v>
      </c>
    </row>
    <row r="140" spans="1:14" ht="12.75">
      <c r="A140" s="210" t="s">
        <v>87</v>
      </c>
      <c r="B140" s="176" t="s">
        <v>133</v>
      </c>
      <c r="C140" s="214">
        <v>5</v>
      </c>
      <c r="D140" s="270">
        <v>3</v>
      </c>
      <c r="E140" s="212">
        <v>1</v>
      </c>
      <c r="F140" s="212">
        <f t="shared" si="25"/>
        <v>2</v>
      </c>
      <c r="G140" s="213">
        <v>0</v>
      </c>
      <c r="H140" s="214" t="s">
        <v>90</v>
      </c>
      <c r="I140" s="214" t="s">
        <v>32</v>
      </c>
      <c r="J140" s="266">
        <f t="shared" si="24"/>
        <v>26</v>
      </c>
      <c r="K140" s="212">
        <v>0</v>
      </c>
      <c r="L140" s="215">
        <v>20</v>
      </c>
      <c r="M140" s="216">
        <f t="shared" si="26"/>
        <v>6</v>
      </c>
      <c r="N140" s="214">
        <f t="shared" si="27"/>
        <v>52</v>
      </c>
    </row>
    <row r="141" spans="1:14" ht="12.75">
      <c r="A141" s="210" t="s">
        <v>88</v>
      </c>
      <c r="B141" s="176" t="s">
        <v>134</v>
      </c>
      <c r="C141" s="214">
        <v>6</v>
      </c>
      <c r="D141" s="270">
        <v>3</v>
      </c>
      <c r="E141" s="212">
        <v>1</v>
      </c>
      <c r="F141" s="212">
        <f t="shared" si="25"/>
        <v>2</v>
      </c>
      <c r="G141" s="213">
        <v>0</v>
      </c>
      <c r="H141" s="214" t="s">
        <v>90</v>
      </c>
      <c r="I141" s="214" t="s">
        <v>32</v>
      </c>
      <c r="J141" s="266">
        <f t="shared" si="24"/>
        <v>26</v>
      </c>
      <c r="K141" s="212">
        <v>0</v>
      </c>
      <c r="L141" s="215">
        <v>20</v>
      </c>
      <c r="M141" s="216">
        <f t="shared" si="26"/>
        <v>6</v>
      </c>
      <c r="N141" s="214">
        <f t="shared" si="27"/>
        <v>52</v>
      </c>
    </row>
    <row r="142" spans="1:14" ht="12.75">
      <c r="A142" s="210" t="s">
        <v>89</v>
      </c>
      <c r="B142" s="176" t="s">
        <v>135</v>
      </c>
      <c r="C142" s="214">
        <v>6</v>
      </c>
      <c r="D142" s="270">
        <v>2</v>
      </c>
      <c r="E142" s="212">
        <v>1</v>
      </c>
      <c r="F142" s="212">
        <f t="shared" si="25"/>
        <v>1</v>
      </c>
      <c r="G142" s="213">
        <v>0</v>
      </c>
      <c r="H142" s="214" t="s">
        <v>90</v>
      </c>
      <c r="I142" s="214" t="s">
        <v>32</v>
      </c>
      <c r="J142" s="266">
        <f t="shared" si="24"/>
        <v>26</v>
      </c>
      <c r="K142" s="212">
        <v>0</v>
      </c>
      <c r="L142" s="215">
        <v>20</v>
      </c>
      <c r="M142" s="216">
        <f t="shared" si="26"/>
        <v>6</v>
      </c>
      <c r="N142" s="214">
        <f t="shared" si="27"/>
        <v>26</v>
      </c>
    </row>
    <row r="143" spans="1:14" ht="12.75">
      <c r="A143" s="210" t="s">
        <v>98</v>
      </c>
      <c r="B143" s="176" t="s">
        <v>136</v>
      </c>
      <c r="C143" s="214">
        <v>5</v>
      </c>
      <c r="D143" s="270">
        <v>2</v>
      </c>
      <c r="E143" s="212">
        <v>1</v>
      </c>
      <c r="F143" s="212">
        <f t="shared" si="25"/>
        <v>1</v>
      </c>
      <c r="G143" s="213">
        <v>0</v>
      </c>
      <c r="H143" s="214" t="s">
        <v>90</v>
      </c>
      <c r="I143" s="214" t="s">
        <v>32</v>
      </c>
      <c r="J143" s="266">
        <f t="shared" si="24"/>
        <v>26</v>
      </c>
      <c r="K143" s="212">
        <v>10</v>
      </c>
      <c r="L143" s="215">
        <v>0</v>
      </c>
      <c r="M143" s="216">
        <f t="shared" si="26"/>
        <v>16</v>
      </c>
      <c r="N143" s="214">
        <f t="shared" si="27"/>
        <v>26</v>
      </c>
    </row>
    <row r="144" spans="1:14" ht="12.75">
      <c r="A144" s="210" t="s">
        <v>99</v>
      </c>
      <c r="B144" s="176" t="s">
        <v>137</v>
      </c>
      <c r="C144" s="214">
        <v>6</v>
      </c>
      <c r="D144" s="270">
        <v>2</v>
      </c>
      <c r="E144" s="212">
        <v>0.5</v>
      </c>
      <c r="F144" s="212">
        <f t="shared" si="25"/>
        <v>1.5</v>
      </c>
      <c r="G144" s="213">
        <v>0</v>
      </c>
      <c r="H144" s="214" t="s">
        <v>90</v>
      </c>
      <c r="I144" s="214" t="s">
        <v>32</v>
      </c>
      <c r="J144" s="266">
        <f t="shared" si="24"/>
        <v>13</v>
      </c>
      <c r="K144" s="212">
        <v>10</v>
      </c>
      <c r="L144" s="215">
        <v>0</v>
      </c>
      <c r="M144" s="216">
        <f t="shared" si="26"/>
        <v>3</v>
      </c>
      <c r="N144" s="214">
        <f t="shared" si="27"/>
        <v>39</v>
      </c>
    </row>
    <row r="145" spans="1:14" ht="12.75">
      <c r="A145" s="210" t="s">
        <v>115</v>
      </c>
      <c r="B145" s="176" t="s">
        <v>138</v>
      </c>
      <c r="C145" s="214">
        <v>5</v>
      </c>
      <c r="D145" s="270">
        <v>5</v>
      </c>
      <c r="E145" s="212">
        <v>2</v>
      </c>
      <c r="F145" s="212">
        <f t="shared" si="25"/>
        <v>3</v>
      </c>
      <c r="G145" s="213">
        <v>0</v>
      </c>
      <c r="H145" s="214" t="s">
        <v>90</v>
      </c>
      <c r="I145" s="214" t="s">
        <v>148</v>
      </c>
      <c r="J145" s="266">
        <f t="shared" si="24"/>
        <v>52</v>
      </c>
      <c r="K145" s="212">
        <v>0</v>
      </c>
      <c r="L145" s="215">
        <v>20</v>
      </c>
      <c r="M145" s="216">
        <f t="shared" si="26"/>
        <v>32</v>
      </c>
      <c r="N145" s="214">
        <f t="shared" si="27"/>
        <v>78</v>
      </c>
    </row>
    <row r="146" spans="1:14" ht="12.75">
      <c r="A146" s="210" t="s">
        <v>117</v>
      </c>
      <c r="B146" s="176" t="s">
        <v>138</v>
      </c>
      <c r="C146" s="214">
        <v>6</v>
      </c>
      <c r="D146" s="270">
        <v>5</v>
      </c>
      <c r="E146" s="212">
        <v>2</v>
      </c>
      <c r="F146" s="212">
        <f t="shared" si="25"/>
        <v>3</v>
      </c>
      <c r="G146" s="213">
        <v>0</v>
      </c>
      <c r="H146" s="214" t="s">
        <v>90</v>
      </c>
      <c r="I146" s="214" t="s">
        <v>148</v>
      </c>
      <c r="J146" s="266">
        <f t="shared" si="24"/>
        <v>52</v>
      </c>
      <c r="K146" s="212">
        <v>0</v>
      </c>
      <c r="L146" s="215">
        <v>20</v>
      </c>
      <c r="M146" s="216">
        <f t="shared" si="26"/>
        <v>32</v>
      </c>
      <c r="N146" s="214">
        <f t="shared" si="27"/>
        <v>78</v>
      </c>
    </row>
    <row r="147" spans="1:14" ht="13.5" thickBot="1">
      <c r="A147" s="218" t="s">
        <v>119</v>
      </c>
      <c r="B147" s="271" t="s">
        <v>170</v>
      </c>
      <c r="C147" s="272">
        <v>5</v>
      </c>
      <c r="D147" s="272">
        <v>3</v>
      </c>
      <c r="E147" s="223">
        <v>1</v>
      </c>
      <c r="F147" s="285">
        <f t="shared" si="25"/>
        <v>2</v>
      </c>
      <c r="G147" s="364">
        <v>0</v>
      </c>
      <c r="H147" s="365" t="s">
        <v>105</v>
      </c>
      <c r="I147" s="365" t="s">
        <v>32</v>
      </c>
      <c r="J147" s="284">
        <v>30</v>
      </c>
      <c r="K147" s="366">
        <v>20</v>
      </c>
      <c r="L147" s="366">
        <v>0</v>
      </c>
      <c r="M147" s="303">
        <f t="shared" si="26"/>
        <v>6</v>
      </c>
      <c r="N147" s="197">
        <f t="shared" si="27"/>
        <v>52</v>
      </c>
    </row>
    <row r="148" spans="1:14" ht="13.5" thickBot="1">
      <c r="A148" s="127"/>
      <c r="B148" s="144" t="s">
        <v>76</v>
      </c>
      <c r="C148" s="273"/>
      <c r="D148" s="274">
        <f>SUM(D138:D147)</f>
        <v>31</v>
      </c>
      <c r="E148" s="275">
        <f>SUM(E138:E147)</f>
        <v>11.5</v>
      </c>
      <c r="F148" s="276">
        <f>SUM(F138:F147)</f>
        <v>19.5</v>
      </c>
      <c r="G148" s="277">
        <f>SUM(G138:G147)</f>
        <v>6</v>
      </c>
      <c r="H148" s="278" t="s">
        <v>61</v>
      </c>
      <c r="I148" s="278" t="s">
        <v>61</v>
      </c>
      <c r="J148" s="279">
        <f>SUM(J138:J147)</f>
        <v>303</v>
      </c>
      <c r="K148" s="276">
        <f>SUM(K138:K147)</f>
        <v>40</v>
      </c>
      <c r="L148" s="280">
        <f>SUM(L138:L147)</f>
        <v>140</v>
      </c>
      <c r="M148" s="281">
        <f>SUM(M138:M147)</f>
        <v>119</v>
      </c>
      <c r="N148" s="278">
        <f>SUM(N138:N147)</f>
        <v>507</v>
      </c>
    </row>
    <row r="149" spans="1:14" ht="12.75">
      <c r="A149" s="204"/>
      <c r="B149" s="185" t="s">
        <v>77</v>
      </c>
      <c r="C149" s="282"/>
      <c r="D149" s="298">
        <f>SUM(D138,D139)</f>
        <v>6</v>
      </c>
      <c r="E149" s="264">
        <f aca="true" t="shared" si="28" ref="E149:N149">SUM(E138,E139)</f>
        <v>2</v>
      </c>
      <c r="F149" s="264">
        <f t="shared" si="28"/>
        <v>4</v>
      </c>
      <c r="G149" s="284">
        <f t="shared" si="28"/>
        <v>6</v>
      </c>
      <c r="H149" s="283" t="s">
        <v>61</v>
      </c>
      <c r="I149" s="283" t="s">
        <v>61</v>
      </c>
      <c r="J149" s="298">
        <f t="shared" si="28"/>
        <v>52</v>
      </c>
      <c r="K149" s="264">
        <f t="shared" si="28"/>
        <v>0</v>
      </c>
      <c r="L149" s="264">
        <f t="shared" si="28"/>
        <v>40</v>
      </c>
      <c r="M149" s="284">
        <f t="shared" si="28"/>
        <v>12</v>
      </c>
      <c r="N149" s="262">
        <f t="shared" si="28"/>
        <v>104</v>
      </c>
    </row>
    <row r="150" spans="1:14" ht="13.5" thickBot="1">
      <c r="A150" s="205"/>
      <c r="B150" s="28" t="s">
        <v>78</v>
      </c>
      <c r="C150" s="290"/>
      <c r="D150" s="220">
        <f>SUM(D145,D146)</f>
        <v>10</v>
      </c>
      <c r="E150" s="221">
        <f aca="true" t="shared" si="29" ref="E150:N150">SUM(E145,E146)</f>
        <v>4</v>
      </c>
      <c r="F150" s="221">
        <f t="shared" si="29"/>
        <v>6</v>
      </c>
      <c r="G150" s="292">
        <f t="shared" si="29"/>
        <v>0</v>
      </c>
      <c r="H150" s="291" t="s">
        <v>61</v>
      </c>
      <c r="I150" s="291" t="s">
        <v>61</v>
      </c>
      <c r="J150" s="220">
        <f t="shared" si="29"/>
        <v>104</v>
      </c>
      <c r="K150" s="221">
        <f t="shared" si="29"/>
        <v>0</v>
      </c>
      <c r="L150" s="221">
        <f t="shared" si="29"/>
        <v>40</v>
      </c>
      <c r="M150" s="292">
        <f t="shared" si="29"/>
        <v>64</v>
      </c>
      <c r="N150" s="188">
        <f t="shared" si="29"/>
        <v>156</v>
      </c>
    </row>
    <row r="151" spans="1:14" ht="13.5" thickBot="1">
      <c r="A151" s="27" t="s">
        <v>10</v>
      </c>
      <c r="B151" s="25" t="s">
        <v>14</v>
      </c>
      <c r="C151" s="34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81"/>
    </row>
    <row r="152" spans="1:14" ht="12.75">
      <c r="A152" s="185" t="s">
        <v>6</v>
      </c>
      <c r="B152" s="164" t="s">
        <v>139</v>
      </c>
      <c r="C152" s="262">
        <v>5</v>
      </c>
      <c r="D152" s="284">
        <v>2</v>
      </c>
      <c r="E152" s="284">
        <v>1</v>
      </c>
      <c r="F152" s="285">
        <f>D152-E152</f>
        <v>1</v>
      </c>
      <c r="G152" s="286">
        <v>0</v>
      </c>
      <c r="H152" s="269" t="s">
        <v>90</v>
      </c>
      <c r="I152" s="262" t="s">
        <v>32</v>
      </c>
      <c r="J152" s="266">
        <f aca="true" t="shared" si="30" ref="J152:J161">SUM(K152:M152)</f>
        <v>26</v>
      </c>
      <c r="K152" s="288">
        <v>10</v>
      </c>
      <c r="L152" s="267">
        <v>0</v>
      </c>
      <c r="M152" s="312">
        <f>(E152*26)-K152-L152</f>
        <v>16</v>
      </c>
      <c r="N152" s="262">
        <f>F152*26</f>
        <v>26</v>
      </c>
    </row>
    <row r="153" spans="1:14" ht="12.75">
      <c r="A153" s="176" t="s">
        <v>85</v>
      </c>
      <c r="B153" s="139" t="s">
        <v>140</v>
      </c>
      <c r="C153" s="214">
        <v>5</v>
      </c>
      <c r="D153" s="266">
        <v>4</v>
      </c>
      <c r="E153" s="266">
        <v>1</v>
      </c>
      <c r="F153" s="285">
        <f aca="true" t="shared" si="31" ref="F153:F161">D153-E153</f>
        <v>3</v>
      </c>
      <c r="G153" s="213">
        <v>4</v>
      </c>
      <c r="H153" s="214" t="s">
        <v>90</v>
      </c>
      <c r="I153" s="214" t="s">
        <v>32</v>
      </c>
      <c r="J153" s="266">
        <f t="shared" si="30"/>
        <v>26</v>
      </c>
      <c r="K153" s="215">
        <v>0</v>
      </c>
      <c r="L153" s="215">
        <v>20</v>
      </c>
      <c r="M153" s="314">
        <f aca="true" t="shared" si="32" ref="M153:M161">(E153*26)-K153-L153</f>
        <v>6</v>
      </c>
      <c r="N153" s="214">
        <f aca="true" t="shared" si="33" ref="N153:N161">F153*26</f>
        <v>78</v>
      </c>
    </row>
    <row r="154" spans="1:14" ht="12.75">
      <c r="A154" s="157" t="s">
        <v>87</v>
      </c>
      <c r="B154" s="294" t="s">
        <v>141</v>
      </c>
      <c r="C154" s="188">
        <v>6</v>
      </c>
      <c r="D154" s="292">
        <v>2</v>
      </c>
      <c r="E154" s="292">
        <v>0.5</v>
      </c>
      <c r="F154" s="285">
        <f t="shared" si="31"/>
        <v>1.5</v>
      </c>
      <c r="G154" s="293">
        <v>2</v>
      </c>
      <c r="H154" s="188" t="s">
        <v>90</v>
      </c>
      <c r="I154" s="188" t="s">
        <v>32</v>
      </c>
      <c r="J154" s="266">
        <f t="shared" si="30"/>
        <v>13</v>
      </c>
      <c r="K154" s="295">
        <v>0</v>
      </c>
      <c r="L154" s="295">
        <v>10</v>
      </c>
      <c r="M154" s="314">
        <f t="shared" si="32"/>
        <v>3</v>
      </c>
      <c r="N154" s="214">
        <f t="shared" si="33"/>
        <v>39</v>
      </c>
    </row>
    <row r="155" spans="1:14" ht="12.75">
      <c r="A155" s="157" t="s">
        <v>88</v>
      </c>
      <c r="B155" s="294" t="s">
        <v>145</v>
      </c>
      <c r="C155" s="188">
        <v>6</v>
      </c>
      <c r="D155" s="292">
        <v>3</v>
      </c>
      <c r="E155" s="292">
        <v>1</v>
      </c>
      <c r="F155" s="285">
        <f t="shared" si="31"/>
        <v>2</v>
      </c>
      <c r="G155" s="293">
        <v>0</v>
      </c>
      <c r="H155" s="188" t="s">
        <v>90</v>
      </c>
      <c r="I155" s="188" t="s">
        <v>32</v>
      </c>
      <c r="J155" s="266">
        <f t="shared" si="30"/>
        <v>26</v>
      </c>
      <c r="K155" s="295">
        <v>20</v>
      </c>
      <c r="L155" s="295">
        <v>0</v>
      </c>
      <c r="M155" s="314">
        <f t="shared" si="32"/>
        <v>6</v>
      </c>
      <c r="N155" s="214">
        <f t="shared" si="33"/>
        <v>52</v>
      </c>
    </row>
    <row r="156" spans="1:14" ht="12.75">
      <c r="A156" s="157" t="s">
        <v>89</v>
      </c>
      <c r="B156" s="294" t="s">
        <v>174</v>
      </c>
      <c r="C156" s="188">
        <v>5</v>
      </c>
      <c r="D156" s="292">
        <v>4</v>
      </c>
      <c r="E156" s="292">
        <v>1</v>
      </c>
      <c r="F156" s="285">
        <f t="shared" si="31"/>
        <v>3</v>
      </c>
      <c r="G156" s="293">
        <v>0</v>
      </c>
      <c r="H156" s="188" t="s">
        <v>90</v>
      </c>
      <c r="I156" s="188" t="s">
        <v>148</v>
      </c>
      <c r="J156" s="266">
        <f t="shared" si="30"/>
        <v>26</v>
      </c>
      <c r="K156" s="295">
        <v>0</v>
      </c>
      <c r="L156" s="295">
        <v>10</v>
      </c>
      <c r="M156" s="314">
        <f t="shared" si="32"/>
        <v>16</v>
      </c>
      <c r="N156" s="214">
        <f t="shared" si="33"/>
        <v>78</v>
      </c>
    </row>
    <row r="157" spans="1:14" ht="12.75">
      <c r="A157" s="157" t="s">
        <v>98</v>
      </c>
      <c r="B157" s="294" t="s">
        <v>175</v>
      </c>
      <c r="C157" s="188">
        <v>6</v>
      </c>
      <c r="D157" s="292">
        <v>6</v>
      </c>
      <c r="E157" s="292">
        <v>2</v>
      </c>
      <c r="F157" s="285">
        <f t="shared" si="31"/>
        <v>4</v>
      </c>
      <c r="G157" s="293">
        <v>0</v>
      </c>
      <c r="H157" s="188" t="s">
        <v>90</v>
      </c>
      <c r="I157" s="188" t="s">
        <v>148</v>
      </c>
      <c r="J157" s="266">
        <f t="shared" si="30"/>
        <v>52</v>
      </c>
      <c r="K157" s="295">
        <v>0</v>
      </c>
      <c r="L157" s="295">
        <v>10</v>
      </c>
      <c r="M157" s="317">
        <f t="shared" si="32"/>
        <v>42</v>
      </c>
      <c r="N157" s="269">
        <f t="shared" si="33"/>
        <v>104</v>
      </c>
    </row>
    <row r="158" spans="1:14" ht="12.75">
      <c r="A158" s="157" t="s">
        <v>99</v>
      </c>
      <c r="B158" s="294" t="s">
        <v>129</v>
      </c>
      <c r="C158" s="188">
        <v>5</v>
      </c>
      <c r="D158" s="292">
        <v>2</v>
      </c>
      <c r="E158" s="292">
        <v>1</v>
      </c>
      <c r="F158" s="285">
        <f t="shared" si="31"/>
        <v>1</v>
      </c>
      <c r="G158" s="293">
        <v>0</v>
      </c>
      <c r="H158" s="188" t="s">
        <v>90</v>
      </c>
      <c r="I158" s="188" t="s">
        <v>148</v>
      </c>
      <c r="J158" s="266">
        <f t="shared" si="30"/>
        <v>26</v>
      </c>
      <c r="K158" s="295">
        <v>20</v>
      </c>
      <c r="L158" s="295">
        <v>0</v>
      </c>
      <c r="M158" s="314">
        <f t="shared" si="32"/>
        <v>6</v>
      </c>
      <c r="N158" s="214">
        <f t="shared" si="33"/>
        <v>26</v>
      </c>
    </row>
    <row r="159" spans="1:14" ht="12.75">
      <c r="A159" s="157" t="s">
        <v>115</v>
      </c>
      <c r="B159" s="294" t="s">
        <v>129</v>
      </c>
      <c r="C159" s="188">
        <v>6</v>
      </c>
      <c r="D159" s="292">
        <v>2</v>
      </c>
      <c r="E159" s="292">
        <v>1</v>
      </c>
      <c r="F159" s="285">
        <f t="shared" si="31"/>
        <v>1</v>
      </c>
      <c r="G159" s="293">
        <v>0</v>
      </c>
      <c r="H159" s="188" t="s">
        <v>90</v>
      </c>
      <c r="I159" s="188" t="s">
        <v>148</v>
      </c>
      <c r="J159" s="266">
        <f t="shared" si="30"/>
        <v>26</v>
      </c>
      <c r="K159" s="295">
        <v>20</v>
      </c>
      <c r="L159" s="295">
        <v>0</v>
      </c>
      <c r="M159" s="314">
        <f t="shared" si="32"/>
        <v>6</v>
      </c>
      <c r="N159" s="214">
        <f t="shared" si="33"/>
        <v>26</v>
      </c>
    </row>
    <row r="160" spans="1:14" ht="12.75">
      <c r="A160" s="176" t="s">
        <v>117</v>
      </c>
      <c r="B160" s="139" t="s">
        <v>129</v>
      </c>
      <c r="C160" s="214">
        <v>5</v>
      </c>
      <c r="D160" s="266">
        <v>2</v>
      </c>
      <c r="E160" s="266">
        <v>1</v>
      </c>
      <c r="F160" s="285">
        <f t="shared" si="31"/>
        <v>1</v>
      </c>
      <c r="G160" s="213">
        <v>0</v>
      </c>
      <c r="H160" s="214" t="s">
        <v>90</v>
      </c>
      <c r="I160" s="214" t="s">
        <v>148</v>
      </c>
      <c r="J160" s="266">
        <f t="shared" si="30"/>
        <v>26</v>
      </c>
      <c r="K160" s="215">
        <v>20</v>
      </c>
      <c r="L160" s="215">
        <v>0</v>
      </c>
      <c r="M160" s="314">
        <f t="shared" si="32"/>
        <v>6</v>
      </c>
      <c r="N160" s="214">
        <f t="shared" si="33"/>
        <v>26</v>
      </c>
    </row>
    <row r="161" spans="1:14" ht="13.5" thickBot="1">
      <c r="A161" s="169" t="s">
        <v>119</v>
      </c>
      <c r="B161" s="297" t="s">
        <v>129</v>
      </c>
      <c r="C161" s="165">
        <v>6</v>
      </c>
      <c r="D161" s="170">
        <v>2</v>
      </c>
      <c r="E161" s="162">
        <v>1</v>
      </c>
      <c r="F161" s="285">
        <f t="shared" si="31"/>
        <v>1</v>
      </c>
      <c r="G161" s="171">
        <v>0</v>
      </c>
      <c r="H161" s="165" t="s">
        <v>90</v>
      </c>
      <c r="I161" s="165" t="s">
        <v>148</v>
      </c>
      <c r="J161" s="266">
        <f t="shared" si="30"/>
        <v>26</v>
      </c>
      <c r="K161" s="225">
        <v>20</v>
      </c>
      <c r="L161" s="225">
        <v>0</v>
      </c>
      <c r="M161" s="303">
        <f t="shared" si="32"/>
        <v>6</v>
      </c>
      <c r="N161" s="197">
        <f t="shared" si="33"/>
        <v>26</v>
      </c>
    </row>
    <row r="162" spans="1:14" ht="13.5" thickBot="1">
      <c r="A162" s="127"/>
      <c r="B162" s="144" t="s">
        <v>76</v>
      </c>
      <c r="C162" s="273"/>
      <c r="D162" s="274">
        <f>SUM(D152:D161)</f>
        <v>29</v>
      </c>
      <c r="E162" s="275">
        <f>SUM(E152:E161)</f>
        <v>10.5</v>
      </c>
      <c r="F162" s="276">
        <f>SUM(F152:F161)</f>
        <v>18.5</v>
      </c>
      <c r="G162" s="277">
        <f>SUM(G152:G161)</f>
        <v>6</v>
      </c>
      <c r="H162" s="278" t="s">
        <v>61</v>
      </c>
      <c r="I162" s="278" t="s">
        <v>61</v>
      </c>
      <c r="J162" s="279">
        <f>SUM(J152:J161)</f>
        <v>273</v>
      </c>
      <c r="K162" s="280">
        <v>150</v>
      </c>
      <c r="L162" s="280">
        <v>30</v>
      </c>
      <c r="M162" s="281">
        <v>20</v>
      </c>
      <c r="N162" s="278">
        <f>SUM(N152:N161)</f>
        <v>481</v>
      </c>
    </row>
    <row r="163" spans="1:14" ht="12.75">
      <c r="A163" s="204"/>
      <c r="B163" s="185" t="s">
        <v>77</v>
      </c>
      <c r="C163" s="282"/>
      <c r="D163" s="298">
        <f>SUM(D153,D154)</f>
        <v>6</v>
      </c>
      <c r="E163" s="264">
        <f aca="true" t="shared" si="34" ref="E163:N163">SUM(E153,E154)</f>
        <v>1.5</v>
      </c>
      <c r="F163" s="264">
        <f t="shared" si="34"/>
        <v>4.5</v>
      </c>
      <c r="G163" s="284">
        <f t="shared" si="34"/>
        <v>6</v>
      </c>
      <c r="H163" s="283" t="s">
        <v>61</v>
      </c>
      <c r="I163" s="283" t="s">
        <v>61</v>
      </c>
      <c r="J163" s="298">
        <f t="shared" si="34"/>
        <v>39</v>
      </c>
      <c r="K163" s="264">
        <f t="shared" si="34"/>
        <v>0</v>
      </c>
      <c r="L163" s="264">
        <f t="shared" si="34"/>
        <v>30</v>
      </c>
      <c r="M163" s="284">
        <f t="shared" si="34"/>
        <v>9</v>
      </c>
      <c r="N163" s="262">
        <f t="shared" si="34"/>
        <v>117</v>
      </c>
    </row>
    <row r="164" spans="1:14" ht="13.5" thickBot="1">
      <c r="A164" s="218"/>
      <c r="B164" s="67" t="s">
        <v>78</v>
      </c>
      <c r="C164" s="299"/>
      <c r="D164" s="220">
        <f>SUM(D156:D161)</f>
        <v>18</v>
      </c>
      <c r="E164" s="221">
        <f aca="true" t="shared" si="35" ref="E164:N164">SUM(E156:E161)</f>
        <v>7</v>
      </c>
      <c r="F164" s="221">
        <f t="shared" si="35"/>
        <v>11</v>
      </c>
      <c r="G164" s="300">
        <f t="shared" si="35"/>
        <v>0</v>
      </c>
      <c r="H164" s="220" t="s">
        <v>61</v>
      </c>
      <c r="I164" s="220" t="s">
        <v>61</v>
      </c>
      <c r="J164" s="220">
        <f t="shared" si="35"/>
        <v>182</v>
      </c>
      <c r="K164" s="221">
        <f t="shared" si="35"/>
        <v>80</v>
      </c>
      <c r="L164" s="221">
        <f t="shared" si="35"/>
        <v>20</v>
      </c>
      <c r="M164" s="300">
        <f t="shared" si="35"/>
        <v>82</v>
      </c>
      <c r="N164" s="68">
        <f t="shared" si="35"/>
        <v>286</v>
      </c>
    </row>
    <row r="165" spans="1:14" ht="13.5" thickBot="1">
      <c r="A165" s="111"/>
      <c r="B165" s="11"/>
      <c r="C165" s="301"/>
      <c r="D165" s="301"/>
      <c r="E165" s="301"/>
      <c r="F165" s="301"/>
      <c r="G165" s="301"/>
      <c r="H165" s="301"/>
      <c r="I165" s="301"/>
      <c r="J165" s="301"/>
      <c r="K165" s="302"/>
      <c r="L165" s="302"/>
      <c r="M165" s="301"/>
      <c r="N165" s="303"/>
    </row>
    <row r="166" spans="1:14" ht="13.5" thickBot="1">
      <c r="A166" s="71"/>
      <c r="B166" s="87" t="s">
        <v>164</v>
      </c>
      <c r="C166" s="74">
        <v>5</v>
      </c>
      <c r="D166" s="76">
        <f>SUM(D153,D152,D147,D139,D140,D143,D145,D156,D158,D161)</f>
        <v>30</v>
      </c>
      <c r="E166" s="76">
        <f aca="true" t="shared" si="36" ref="E166:N166">SUM(E153,E152,E147,E139,E140,E143,E145,E156,E158,E161)</f>
        <v>11</v>
      </c>
      <c r="F166" s="76">
        <f t="shared" si="36"/>
        <v>19</v>
      </c>
      <c r="G166" s="98">
        <f t="shared" si="36"/>
        <v>7</v>
      </c>
      <c r="H166" s="74" t="s">
        <v>61</v>
      </c>
      <c r="I166" s="74" t="s">
        <v>61</v>
      </c>
      <c r="J166" s="76">
        <f t="shared" si="36"/>
        <v>290</v>
      </c>
      <c r="K166" s="76">
        <f t="shared" si="36"/>
        <v>80</v>
      </c>
      <c r="L166" s="76">
        <f t="shared" si="36"/>
        <v>90</v>
      </c>
      <c r="M166" s="76">
        <f t="shared" si="36"/>
        <v>116</v>
      </c>
      <c r="N166" s="95">
        <f t="shared" si="36"/>
        <v>494</v>
      </c>
    </row>
    <row r="167" spans="1:14" ht="13.5" thickBot="1">
      <c r="A167" s="71"/>
      <c r="B167" s="87" t="s">
        <v>164</v>
      </c>
      <c r="C167" s="75">
        <v>6</v>
      </c>
      <c r="D167" s="77">
        <f>SUM(D155,D154,D144,D142,D141,D138,D146,D157,D161,D159)</f>
        <v>30</v>
      </c>
      <c r="E167" s="77">
        <f aca="true" t="shared" si="37" ref="E167:N167">SUM(E155,E154,E144,E142,E141,E138,E146,E157,E161,E159)</f>
        <v>11</v>
      </c>
      <c r="F167" s="77">
        <f t="shared" si="37"/>
        <v>19</v>
      </c>
      <c r="G167" s="99">
        <f t="shared" si="37"/>
        <v>5</v>
      </c>
      <c r="H167" s="75" t="s">
        <v>61</v>
      </c>
      <c r="I167" s="75" t="s">
        <v>61</v>
      </c>
      <c r="J167" s="77">
        <f t="shared" si="37"/>
        <v>286</v>
      </c>
      <c r="K167" s="77">
        <f t="shared" si="37"/>
        <v>70</v>
      </c>
      <c r="L167" s="77">
        <f t="shared" si="37"/>
        <v>100</v>
      </c>
      <c r="M167" s="77">
        <f t="shared" si="37"/>
        <v>116</v>
      </c>
      <c r="N167" s="96">
        <f t="shared" si="37"/>
        <v>494</v>
      </c>
    </row>
    <row r="168" spans="1:14" ht="13.5" thickBot="1">
      <c r="A168" s="63"/>
      <c r="B168" s="65"/>
      <c r="C168" s="66"/>
      <c r="D168" s="66"/>
      <c r="E168" s="66"/>
      <c r="F168" s="66"/>
      <c r="G168" s="194"/>
      <c r="H168" s="194"/>
      <c r="I168" s="194"/>
      <c r="J168" s="194"/>
      <c r="K168" s="194"/>
      <c r="L168" s="194"/>
      <c r="M168" s="194"/>
      <c r="N168" s="195"/>
    </row>
    <row r="169" spans="1:14" ht="13.5" thickBot="1">
      <c r="A169" s="367" t="s">
        <v>142</v>
      </c>
      <c r="B169" s="375"/>
      <c r="C169" s="72" t="s">
        <v>61</v>
      </c>
      <c r="D169" s="179">
        <f>SUM(D166:D167)</f>
        <v>60</v>
      </c>
      <c r="E169" s="147">
        <f>SUM(E166:E167)</f>
        <v>22</v>
      </c>
      <c r="F169" s="147">
        <f>SUM(F166:F167)</f>
        <v>38</v>
      </c>
      <c r="G169" s="147">
        <f>SUM(G166:G167)</f>
        <v>12</v>
      </c>
      <c r="H169" s="72" t="s">
        <v>61</v>
      </c>
      <c r="I169" s="72" t="s">
        <v>61</v>
      </c>
      <c r="J169" s="180">
        <f>SUM(J166:J167)</f>
        <v>576</v>
      </c>
      <c r="K169" s="148">
        <f>SUM(K166:K167)</f>
        <v>150</v>
      </c>
      <c r="L169" s="147">
        <f>SUM(L166:L167)</f>
        <v>190</v>
      </c>
      <c r="M169" s="196">
        <f>SUM(M166:M167)</f>
        <v>232</v>
      </c>
      <c r="N169" s="72">
        <f>SUM(N166:N167)</f>
        <v>988</v>
      </c>
    </row>
    <row r="170" spans="1:14" ht="12.75">
      <c r="A170" s="14"/>
      <c r="B170" s="14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1:14" ht="12.75">
      <c r="A171" s="4"/>
      <c r="B171" s="21" t="s">
        <v>71</v>
      </c>
      <c r="C171" s="4"/>
      <c r="D171" s="4"/>
      <c r="E171" s="4"/>
      <c r="F171" s="4"/>
      <c r="G171" s="117"/>
      <c r="H171" s="117"/>
      <c r="I171" s="117"/>
      <c r="J171" s="117"/>
      <c r="K171" s="117"/>
      <c r="L171" s="117"/>
      <c r="M171" s="117"/>
      <c r="N171" s="117"/>
    </row>
    <row r="172" spans="1:14" ht="12.75">
      <c r="A172" s="4"/>
      <c r="B172" s="21" t="s">
        <v>72</v>
      </c>
      <c r="C172" s="4"/>
      <c r="D172" s="4"/>
      <c r="E172" s="4"/>
      <c r="F172" s="4"/>
      <c r="G172" s="117"/>
      <c r="H172" s="117"/>
      <c r="I172" s="117"/>
      <c r="J172" s="117"/>
      <c r="K172" s="117"/>
      <c r="L172" s="117"/>
      <c r="M172" s="117"/>
      <c r="N172" s="117"/>
    </row>
    <row r="173" spans="1:14" ht="12.75">
      <c r="A173" s="4"/>
      <c r="B173" s="21"/>
      <c r="C173" s="4"/>
      <c r="D173" s="4"/>
      <c r="E173" s="4"/>
      <c r="F173" s="4"/>
      <c r="G173" s="117"/>
      <c r="H173" s="117"/>
      <c r="I173" s="117"/>
      <c r="J173" s="117"/>
      <c r="K173" s="117"/>
      <c r="L173" s="117"/>
      <c r="M173" s="117"/>
      <c r="N173" s="117"/>
    </row>
    <row r="176" spans="1:14" ht="16.5" thickBot="1">
      <c r="A176" s="4"/>
      <c r="B176" s="376" t="s">
        <v>63</v>
      </c>
      <c r="C176" s="376"/>
      <c r="D176" s="376"/>
      <c r="E176" s="376"/>
      <c r="F176" s="4"/>
      <c r="G176" s="117"/>
      <c r="H176" s="117"/>
      <c r="I176" s="117"/>
      <c r="J176" s="117"/>
      <c r="K176" s="117"/>
      <c r="L176" s="117"/>
      <c r="M176" s="117"/>
      <c r="N176" s="117"/>
    </row>
    <row r="177" spans="1:14" ht="12.75">
      <c r="A177" s="109" t="s">
        <v>0</v>
      </c>
      <c r="B177" s="15"/>
      <c r="C177" s="110"/>
      <c r="D177" s="373" t="s">
        <v>48</v>
      </c>
      <c r="E177" s="374"/>
      <c r="F177" s="374"/>
      <c r="G177" s="46" t="s">
        <v>37</v>
      </c>
      <c r="H177" s="47"/>
      <c r="I177" s="47"/>
      <c r="J177" s="373" t="s">
        <v>51</v>
      </c>
      <c r="K177" s="374"/>
      <c r="L177" s="374"/>
      <c r="M177" s="384"/>
      <c r="N177" s="91"/>
    </row>
    <row r="178" spans="1:14" ht="12.75">
      <c r="A178" s="111"/>
      <c r="B178" s="16" t="s">
        <v>16</v>
      </c>
      <c r="C178" s="38" t="s">
        <v>59</v>
      </c>
      <c r="D178" s="112" t="s">
        <v>2</v>
      </c>
      <c r="E178" s="113" t="s">
        <v>45</v>
      </c>
      <c r="F178" s="19" t="s">
        <v>27</v>
      </c>
      <c r="G178" s="42" t="s">
        <v>49</v>
      </c>
      <c r="H178" s="41" t="s">
        <v>60</v>
      </c>
      <c r="I178" s="40" t="s">
        <v>59</v>
      </c>
      <c r="J178" s="55" t="s">
        <v>2</v>
      </c>
      <c r="K178" s="382" t="s">
        <v>52</v>
      </c>
      <c r="L178" s="383"/>
      <c r="M178" s="168" t="s">
        <v>50</v>
      </c>
      <c r="N178" s="40" t="s">
        <v>146</v>
      </c>
    </row>
    <row r="179" spans="1:14" ht="12.75">
      <c r="A179" s="3"/>
      <c r="B179" s="16" t="s">
        <v>3</v>
      </c>
      <c r="C179" s="38"/>
      <c r="D179" s="111"/>
      <c r="E179" s="113" t="s">
        <v>17</v>
      </c>
      <c r="F179" s="9" t="s">
        <v>33</v>
      </c>
      <c r="G179" s="43" t="s">
        <v>75</v>
      </c>
      <c r="H179" s="41"/>
      <c r="I179" s="304"/>
      <c r="J179" s="115"/>
      <c r="K179" s="305" t="s">
        <v>18</v>
      </c>
      <c r="L179" s="306" t="s">
        <v>19</v>
      </c>
      <c r="M179" s="92"/>
      <c r="N179" s="40" t="s">
        <v>147</v>
      </c>
    </row>
    <row r="180" spans="1:14" ht="12.75">
      <c r="A180" s="111"/>
      <c r="B180" s="16"/>
      <c r="C180" s="117"/>
      <c r="D180" s="111"/>
      <c r="E180" s="113" t="s">
        <v>40</v>
      </c>
      <c r="F180" s="9" t="s">
        <v>28</v>
      </c>
      <c r="G180" s="43" t="s">
        <v>30</v>
      </c>
      <c r="H180" s="83"/>
      <c r="I180" s="41"/>
      <c r="J180" s="45"/>
      <c r="K180" s="118"/>
      <c r="L180" s="22"/>
      <c r="M180" s="93"/>
      <c r="N180" s="41"/>
    </row>
    <row r="181" spans="1:14" ht="12.75">
      <c r="A181" s="111"/>
      <c r="B181" s="83"/>
      <c r="C181" s="119"/>
      <c r="D181" s="111"/>
      <c r="E181" s="113" t="s">
        <v>46</v>
      </c>
      <c r="F181" s="9"/>
      <c r="G181" s="43" t="s">
        <v>31</v>
      </c>
      <c r="H181" s="41"/>
      <c r="I181" s="83"/>
      <c r="J181" s="118"/>
      <c r="K181" s="118"/>
      <c r="L181" s="120"/>
      <c r="M181" s="84"/>
      <c r="N181" s="83"/>
    </row>
    <row r="182" spans="1:14" ht="12.75">
      <c r="A182" s="111"/>
      <c r="B182" s="83"/>
      <c r="C182" s="119"/>
      <c r="D182" s="111"/>
      <c r="E182" s="113"/>
      <c r="F182" s="9"/>
      <c r="G182" s="43"/>
      <c r="H182" s="41"/>
      <c r="I182" s="83"/>
      <c r="J182" s="118"/>
      <c r="K182" s="118"/>
      <c r="L182" s="120"/>
      <c r="M182" s="84"/>
      <c r="N182" s="83"/>
    </row>
    <row r="183" spans="1:14" ht="13.5" thickBot="1">
      <c r="A183" s="122"/>
      <c r="B183" s="90"/>
      <c r="C183" s="108"/>
      <c r="D183" s="122"/>
      <c r="E183" s="123"/>
      <c r="F183" s="124"/>
      <c r="G183" s="124"/>
      <c r="H183" s="90"/>
      <c r="I183" s="90"/>
      <c r="J183" s="125"/>
      <c r="K183" s="125"/>
      <c r="L183" s="126"/>
      <c r="M183" s="121"/>
      <c r="N183" s="90"/>
    </row>
    <row r="184" spans="1:14" ht="16.5" thickBot="1">
      <c r="A184" s="386" t="s">
        <v>79</v>
      </c>
      <c r="B184" s="387"/>
      <c r="C184" s="78" t="s">
        <v>61</v>
      </c>
      <c r="D184" s="307">
        <f>SUM(D169,D123,D66)</f>
        <v>180</v>
      </c>
      <c r="E184" s="307">
        <f>SUM(E169,E123,E66)</f>
        <v>66</v>
      </c>
      <c r="F184" s="307">
        <f>SUM(F169,F123,F66)</f>
        <v>114</v>
      </c>
      <c r="G184" s="307">
        <f>SUM(G169,G123,G66)</f>
        <v>56</v>
      </c>
      <c r="H184" s="241" t="s">
        <v>61</v>
      </c>
      <c r="I184" s="241" t="s">
        <v>61</v>
      </c>
      <c r="J184" s="307">
        <f>SUM(J169,J123,J66)</f>
        <v>1701</v>
      </c>
      <c r="K184" s="307">
        <f>SUM(K169,K123,K66)</f>
        <v>508</v>
      </c>
      <c r="L184" s="307">
        <f>SUM(L169,L123,L66)</f>
        <v>615</v>
      </c>
      <c r="M184" s="308">
        <f>SUM(M169,M123,M66)</f>
        <v>574</v>
      </c>
      <c r="N184" s="309">
        <f>SUM(N169,N123,N66)</f>
        <v>2965</v>
      </c>
    </row>
    <row r="185" spans="1:15" ht="16.5" thickBot="1">
      <c r="A185" s="367" t="s">
        <v>64</v>
      </c>
      <c r="B185" s="368"/>
      <c r="C185" s="23"/>
      <c r="D185" s="279"/>
      <c r="E185" s="279"/>
      <c r="F185" s="279"/>
      <c r="G185" s="279"/>
      <c r="H185" s="128"/>
      <c r="I185" s="128"/>
      <c r="J185" s="279"/>
      <c r="K185" s="279"/>
      <c r="L185" s="279"/>
      <c r="M185" s="279"/>
      <c r="N185" s="279"/>
      <c r="O185" s="12"/>
    </row>
    <row r="186" spans="1:14" ht="13.5" thickBot="1">
      <c r="A186" s="3" t="s">
        <v>9</v>
      </c>
      <c r="B186" s="4" t="s">
        <v>7</v>
      </c>
      <c r="C186" s="117"/>
      <c r="D186" s="117"/>
      <c r="E186" s="117"/>
      <c r="F186" s="117"/>
      <c r="G186" s="128"/>
      <c r="H186" s="128"/>
      <c r="I186" s="128"/>
      <c r="J186" s="279"/>
      <c r="K186" s="301"/>
      <c r="L186" s="301"/>
      <c r="M186" s="279"/>
      <c r="N186" s="281"/>
    </row>
    <row r="187" spans="1:14" ht="12.75">
      <c r="A187" s="310"/>
      <c r="B187" s="185" t="s">
        <v>76</v>
      </c>
      <c r="C187" s="137" t="s">
        <v>61</v>
      </c>
      <c r="D187" s="298">
        <f>SUM(D25,D83)</f>
        <v>10</v>
      </c>
      <c r="E187" s="311">
        <f>SUM(E25,E83)</f>
        <v>7</v>
      </c>
      <c r="F187" s="263">
        <f>SUM(F25,F83)</f>
        <v>3</v>
      </c>
      <c r="G187" s="312">
        <f>SUM(G25,G83)</f>
        <v>0</v>
      </c>
      <c r="H187" s="137" t="s">
        <v>61</v>
      </c>
      <c r="I187" s="137" t="s">
        <v>61</v>
      </c>
      <c r="J187" s="298">
        <f>SUM(J25,J83)</f>
        <v>182</v>
      </c>
      <c r="K187" s="311">
        <f>SUM(K25,K83)</f>
        <v>0</v>
      </c>
      <c r="L187" s="311">
        <f>SUM(L25,L83)</f>
        <v>140</v>
      </c>
      <c r="M187" s="312">
        <f>SUM(M25,M83)</f>
        <v>42</v>
      </c>
      <c r="N187" s="313">
        <f>SUM(N25,N83)</f>
        <v>78</v>
      </c>
    </row>
    <row r="188" spans="1:14" ht="12.75">
      <c r="A188" s="210"/>
      <c r="B188" s="176" t="s">
        <v>77</v>
      </c>
      <c r="C188" s="138" t="s">
        <v>61</v>
      </c>
      <c r="D188" s="211">
        <v>0</v>
      </c>
      <c r="E188" s="292">
        <v>0</v>
      </c>
      <c r="F188" s="212">
        <v>0</v>
      </c>
      <c r="G188" s="314">
        <v>0</v>
      </c>
      <c r="H188" s="138" t="s">
        <v>61</v>
      </c>
      <c r="I188" s="138" t="s">
        <v>61</v>
      </c>
      <c r="J188" s="211">
        <f aca="true" t="shared" si="38" ref="J188:L189">SUM(J26,J84)</f>
        <v>0</v>
      </c>
      <c r="K188" s="266">
        <f t="shared" si="38"/>
        <v>0</v>
      </c>
      <c r="L188" s="266">
        <f t="shared" si="38"/>
        <v>0</v>
      </c>
      <c r="M188" s="314">
        <v>0</v>
      </c>
      <c r="N188" s="296">
        <f>SUM(N26,N84)</f>
        <v>0</v>
      </c>
    </row>
    <row r="189" spans="1:14" ht="13.5" thickBot="1">
      <c r="A189" s="218"/>
      <c r="B189" s="32" t="s">
        <v>78</v>
      </c>
      <c r="C189" s="165" t="s">
        <v>61</v>
      </c>
      <c r="D189" s="220">
        <f>SUM(D27,D85)</f>
        <v>0</v>
      </c>
      <c r="E189" s="221">
        <f>SUM(E27,E85)</f>
        <v>0</v>
      </c>
      <c r="F189" s="221">
        <f>SUM(F27,F85)</f>
        <v>0</v>
      </c>
      <c r="G189" s="284">
        <f>SUM(G27,G85)</f>
        <v>0</v>
      </c>
      <c r="H189" s="165" t="s">
        <v>61</v>
      </c>
      <c r="I189" s="165" t="s">
        <v>61</v>
      </c>
      <c r="J189" s="284">
        <f t="shared" si="38"/>
        <v>0</v>
      </c>
      <c r="K189" s="284">
        <f t="shared" si="38"/>
        <v>0</v>
      </c>
      <c r="L189" s="284">
        <f t="shared" si="38"/>
        <v>0</v>
      </c>
      <c r="M189" s="287">
        <f>SUM(M27,M85)</f>
        <v>0</v>
      </c>
      <c r="N189" s="68">
        <f>SUM(N27,N85)</f>
        <v>0</v>
      </c>
    </row>
    <row r="190" spans="1:14" ht="13.5" thickBot="1">
      <c r="A190" s="27" t="s">
        <v>10</v>
      </c>
      <c r="B190" s="25" t="s">
        <v>8</v>
      </c>
      <c r="C190" s="148"/>
      <c r="D190" s="34"/>
      <c r="E190" s="34"/>
      <c r="F190" s="34"/>
      <c r="G190" s="279"/>
      <c r="H190" s="148"/>
      <c r="I190" s="148"/>
      <c r="J190" s="279"/>
      <c r="K190" s="279"/>
      <c r="L190" s="279"/>
      <c r="M190" s="279"/>
      <c r="N190" s="281"/>
    </row>
    <row r="191" spans="1:15" ht="12.75">
      <c r="A191" s="310"/>
      <c r="B191" s="185" t="s">
        <v>76</v>
      </c>
      <c r="C191" s="137" t="s">
        <v>61</v>
      </c>
      <c r="D191" s="315">
        <f>SUM(D34)</f>
        <v>13</v>
      </c>
      <c r="E191" s="264">
        <f>SUM(E34)</f>
        <v>4</v>
      </c>
      <c r="F191" s="263">
        <f>SUM(F34)</f>
        <v>9</v>
      </c>
      <c r="G191" s="312">
        <f>SUM(G34)</f>
        <v>0</v>
      </c>
      <c r="H191" s="137" t="s">
        <v>61</v>
      </c>
      <c r="I191" s="137" t="s">
        <v>61</v>
      </c>
      <c r="J191" s="298">
        <f>SUM(J34)</f>
        <v>104</v>
      </c>
      <c r="K191" s="264">
        <f>SUM(K34)</f>
        <v>50</v>
      </c>
      <c r="L191" s="264">
        <f>SUM(L34)</f>
        <v>30</v>
      </c>
      <c r="M191" s="311">
        <f>SUM(M34)</f>
        <v>24</v>
      </c>
      <c r="N191" s="315">
        <f>SUM(N34)</f>
        <v>234</v>
      </c>
      <c r="O191" s="12"/>
    </row>
    <row r="192" spans="1:14" ht="12.75">
      <c r="A192" s="210"/>
      <c r="B192" s="176" t="s">
        <v>77</v>
      </c>
      <c r="C192" s="138" t="s">
        <v>61</v>
      </c>
      <c r="D192" s="211">
        <v>0</v>
      </c>
      <c r="E192" s="266">
        <v>0</v>
      </c>
      <c r="F192" s="212">
        <v>0</v>
      </c>
      <c r="G192" s="213">
        <v>0</v>
      </c>
      <c r="H192" s="138" t="s">
        <v>61</v>
      </c>
      <c r="I192" s="138" t="s">
        <v>61</v>
      </c>
      <c r="J192" s="270">
        <v>0</v>
      </c>
      <c r="K192" s="212">
        <v>0</v>
      </c>
      <c r="L192" s="212">
        <v>0</v>
      </c>
      <c r="M192" s="216">
        <v>0</v>
      </c>
      <c r="N192" s="214">
        <v>0</v>
      </c>
    </row>
    <row r="193" spans="1:14" ht="13.5" thickBot="1">
      <c r="A193" s="218"/>
      <c r="B193" s="32" t="s">
        <v>78</v>
      </c>
      <c r="C193" s="165" t="s">
        <v>61</v>
      </c>
      <c r="D193" s="220">
        <v>0</v>
      </c>
      <c r="E193" s="300">
        <v>0</v>
      </c>
      <c r="F193" s="221">
        <v>0</v>
      </c>
      <c r="G193" s="222">
        <v>0</v>
      </c>
      <c r="H193" s="165" t="s">
        <v>61</v>
      </c>
      <c r="I193" s="165" t="s">
        <v>61</v>
      </c>
      <c r="J193" s="219">
        <v>0</v>
      </c>
      <c r="K193" s="221">
        <v>0</v>
      </c>
      <c r="L193" s="221">
        <v>0</v>
      </c>
      <c r="M193" s="224">
        <v>0</v>
      </c>
      <c r="N193" s="68">
        <v>0</v>
      </c>
    </row>
    <row r="194" spans="1:14" ht="13.5" thickBot="1">
      <c r="A194" s="27" t="s">
        <v>12</v>
      </c>
      <c r="B194" s="25" t="s">
        <v>11</v>
      </c>
      <c r="C194" s="148"/>
      <c r="D194" s="34"/>
      <c r="E194" s="34"/>
      <c r="F194" s="34"/>
      <c r="G194" s="279"/>
      <c r="H194" s="148"/>
      <c r="I194" s="148"/>
      <c r="J194" s="279"/>
      <c r="K194" s="279"/>
      <c r="L194" s="279"/>
      <c r="M194" s="279"/>
      <c r="N194" s="281"/>
    </row>
    <row r="195" spans="1:14" ht="12.75">
      <c r="A195" s="310"/>
      <c r="B195" s="185" t="s">
        <v>76</v>
      </c>
      <c r="C195" s="137" t="s">
        <v>61</v>
      </c>
      <c r="D195" s="316">
        <f aca="true" t="shared" si="39" ref="D195:G197">SUM(D148,D98,D42)</f>
        <v>72.5</v>
      </c>
      <c r="E195" s="311">
        <f t="shared" si="39"/>
        <v>26</v>
      </c>
      <c r="F195" s="265">
        <f t="shared" si="39"/>
        <v>46.5</v>
      </c>
      <c r="G195" s="312">
        <f t="shared" si="39"/>
        <v>24</v>
      </c>
      <c r="H195" s="137" t="s">
        <v>61</v>
      </c>
      <c r="I195" s="137" t="s">
        <v>61</v>
      </c>
      <c r="J195" s="266">
        <f aca="true" t="shared" si="40" ref="J195:N197">SUM(J148,J98,J42)</f>
        <v>680</v>
      </c>
      <c r="K195" s="266">
        <f t="shared" si="40"/>
        <v>210</v>
      </c>
      <c r="L195" s="266">
        <f t="shared" si="40"/>
        <v>260</v>
      </c>
      <c r="M195" s="312">
        <f t="shared" si="40"/>
        <v>206</v>
      </c>
      <c r="N195" s="262">
        <f t="shared" si="40"/>
        <v>1209</v>
      </c>
    </row>
    <row r="196" spans="1:14" ht="12.75">
      <c r="A196" s="210"/>
      <c r="B196" s="176" t="s">
        <v>77</v>
      </c>
      <c r="C196" s="138" t="s">
        <v>61</v>
      </c>
      <c r="D196" s="266">
        <f t="shared" si="39"/>
        <v>24</v>
      </c>
      <c r="E196" s="266">
        <f t="shared" si="39"/>
        <v>8</v>
      </c>
      <c r="F196" s="212">
        <f t="shared" si="39"/>
        <v>16</v>
      </c>
      <c r="G196" s="317">
        <f t="shared" si="39"/>
        <v>24</v>
      </c>
      <c r="H196" s="138" t="s">
        <v>61</v>
      </c>
      <c r="I196" s="138" t="s">
        <v>61</v>
      </c>
      <c r="J196" s="266">
        <f t="shared" si="40"/>
        <v>208</v>
      </c>
      <c r="K196" s="266">
        <f t="shared" si="40"/>
        <v>60</v>
      </c>
      <c r="L196" s="266">
        <f t="shared" si="40"/>
        <v>100</v>
      </c>
      <c r="M196" s="314">
        <f t="shared" si="40"/>
        <v>48</v>
      </c>
      <c r="N196" s="214">
        <f t="shared" si="40"/>
        <v>416</v>
      </c>
    </row>
    <row r="197" spans="1:14" ht="13.5" thickBot="1">
      <c r="A197" s="218"/>
      <c r="B197" s="32" t="s">
        <v>78</v>
      </c>
      <c r="C197" s="165" t="s">
        <v>61</v>
      </c>
      <c r="D197" s="318">
        <f t="shared" si="39"/>
        <v>10</v>
      </c>
      <c r="E197" s="319">
        <f t="shared" si="39"/>
        <v>4</v>
      </c>
      <c r="F197" s="222">
        <f t="shared" si="39"/>
        <v>6</v>
      </c>
      <c r="G197" s="320">
        <f t="shared" si="39"/>
        <v>0</v>
      </c>
      <c r="H197" s="165" t="s">
        <v>61</v>
      </c>
      <c r="I197" s="165" t="s">
        <v>61</v>
      </c>
      <c r="J197" s="266">
        <f t="shared" si="40"/>
        <v>104</v>
      </c>
      <c r="K197" s="266">
        <f t="shared" si="40"/>
        <v>0</v>
      </c>
      <c r="L197" s="266">
        <f t="shared" si="40"/>
        <v>40</v>
      </c>
      <c r="M197" s="321">
        <f t="shared" si="40"/>
        <v>64</v>
      </c>
      <c r="N197" s="68">
        <f t="shared" si="40"/>
        <v>156</v>
      </c>
    </row>
    <row r="198" spans="1:14" ht="13.5" thickBot="1">
      <c r="A198" s="27" t="s">
        <v>13</v>
      </c>
      <c r="B198" s="25" t="s">
        <v>14</v>
      </c>
      <c r="C198" s="148"/>
      <c r="D198" s="34"/>
      <c r="E198" s="34"/>
      <c r="F198" s="34"/>
      <c r="G198" s="279"/>
      <c r="H198" s="148"/>
      <c r="I198" s="148"/>
      <c r="J198" s="279"/>
      <c r="K198" s="279"/>
      <c r="L198" s="279"/>
      <c r="M198" s="279"/>
      <c r="N198" s="281"/>
    </row>
    <row r="199" spans="1:14" ht="12.75">
      <c r="A199" s="310"/>
      <c r="B199" s="185" t="s">
        <v>76</v>
      </c>
      <c r="C199" s="137" t="s">
        <v>61</v>
      </c>
      <c r="D199" s="298">
        <f aca="true" t="shared" si="41" ref="D199:G201">SUM(D162,D110,D54)</f>
        <v>71.5</v>
      </c>
      <c r="E199" s="311">
        <f t="shared" si="41"/>
        <v>27.5</v>
      </c>
      <c r="F199" s="311">
        <f t="shared" si="41"/>
        <v>44</v>
      </c>
      <c r="G199" s="268">
        <f t="shared" si="41"/>
        <v>20</v>
      </c>
      <c r="H199" s="137" t="s">
        <v>61</v>
      </c>
      <c r="I199" s="137" t="s">
        <v>61</v>
      </c>
      <c r="J199" s="284">
        <f aca="true" t="shared" si="42" ref="J199:N201">SUM(J162,J110,J54)</f>
        <v>715</v>
      </c>
      <c r="K199" s="284">
        <f t="shared" si="42"/>
        <v>280</v>
      </c>
      <c r="L199" s="284">
        <f t="shared" si="42"/>
        <v>165</v>
      </c>
      <c r="M199" s="312">
        <f t="shared" si="42"/>
        <v>197</v>
      </c>
      <c r="N199" s="262">
        <f t="shared" si="42"/>
        <v>1144</v>
      </c>
    </row>
    <row r="200" spans="1:14" ht="12.75">
      <c r="A200" s="210"/>
      <c r="B200" s="176" t="s">
        <v>77</v>
      </c>
      <c r="C200" s="138" t="s">
        <v>61</v>
      </c>
      <c r="D200" s="283">
        <f t="shared" si="41"/>
        <v>21</v>
      </c>
      <c r="E200" s="284">
        <f t="shared" si="41"/>
        <v>7.25</v>
      </c>
      <c r="F200" s="284">
        <f t="shared" si="41"/>
        <v>13.75</v>
      </c>
      <c r="G200" s="289">
        <f t="shared" si="41"/>
        <v>20</v>
      </c>
      <c r="H200" s="138" t="s">
        <v>61</v>
      </c>
      <c r="I200" s="138" t="s">
        <v>61</v>
      </c>
      <c r="J200" s="284">
        <f t="shared" si="42"/>
        <v>188.5</v>
      </c>
      <c r="K200" s="284">
        <f t="shared" si="42"/>
        <v>0</v>
      </c>
      <c r="L200" s="284">
        <f t="shared" si="42"/>
        <v>125</v>
      </c>
      <c r="M200" s="317">
        <f t="shared" si="42"/>
        <v>63.5</v>
      </c>
      <c r="N200" s="269">
        <f t="shared" si="42"/>
        <v>357.5</v>
      </c>
    </row>
    <row r="201" spans="1:14" ht="13.5" thickBot="1">
      <c r="A201" s="218"/>
      <c r="B201" s="32" t="s">
        <v>78</v>
      </c>
      <c r="C201" s="165" t="s">
        <v>61</v>
      </c>
      <c r="D201" s="318">
        <f t="shared" si="41"/>
        <v>36</v>
      </c>
      <c r="E201" s="319">
        <f t="shared" si="41"/>
        <v>14</v>
      </c>
      <c r="F201" s="319">
        <f t="shared" si="41"/>
        <v>22</v>
      </c>
      <c r="G201" s="284">
        <f t="shared" si="41"/>
        <v>0</v>
      </c>
      <c r="H201" s="165" t="s">
        <v>61</v>
      </c>
      <c r="I201" s="165" t="s">
        <v>61</v>
      </c>
      <c r="J201" s="284">
        <f t="shared" si="42"/>
        <v>364</v>
      </c>
      <c r="K201" s="284">
        <f t="shared" si="42"/>
        <v>180</v>
      </c>
      <c r="L201" s="284">
        <f t="shared" si="42"/>
        <v>40</v>
      </c>
      <c r="M201" s="320">
        <f t="shared" si="42"/>
        <v>144</v>
      </c>
      <c r="N201" s="200">
        <f t="shared" si="42"/>
        <v>572</v>
      </c>
    </row>
    <row r="202" spans="1:14" ht="13.5" thickBot="1">
      <c r="A202" s="27" t="s">
        <v>58</v>
      </c>
      <c r="B202" s="25" t="s">
        <v>62</v>
      </c>
      <c r="C202" s="148"/>
      <c r="D202" s="279"/>
      <c r="E202" s="279"/>
      <c r="F202" s="279"/>
      <c r="G202" s="279"/>
      <c r="H202" s="148"/>
      <c r="I202" s="148"/>
      <c r="J202" s="279"/>
      <c r="K202" s="279"/>
      <c r="L202" s="279"/>
      <c r="M202" s="279"/>
      <c r="N202" s="281"/>
    </row>
    <row r="203" spans="1:14" ht="12.75">
      <c r="A203" s="262" t="s">
        <v>6</v>
      </c>
      <c r="B203" s="322" t="s">
        <v>151</v>
      </c>
      <c r="C203" s="69" t="s">
        <v>61</v>
      </c>
      <c r="D203" s="190">
        <v>0.25</v>
      </c>
      <c r="E203" s="209">
        <v>0.25</v>
      </c>
      <c r="F203" s="209">
        <v>0</v>
      </c>
      <c r="G203" s="323">
        <v>0</v>
      </c>
      <c r="H203" s="69" t="s">
        <v>61</v>
      </c>
      <c r="I203" s="69" t="s">
        <v>61</v>
      </c>
      <c r="J203" s="190">
        <v>2</v>
      </c>
      <c r="K203" s="209">
        <v>2</v>
      </c>
      <c r="L203" s="209">
        <v>0</v>
      </c>
      <c r="M203" s="231">
        <v>0</v>
      </c>
      <c r="N203" s="231">
        <v>0</v>
      </c>
    </row>
    <row r="204" spans="1:14" ht="12.75">
      <c r="A204" s="214" t="s">
        <v>85</v>
      </c>
      <c r="B204" s="234" t="s">
        <v>74</v>
      </c>
      <c r="C204" s="230" t="s">
        <v>61</v>
      </c>
      <c r="D204" s="324">
        <v>0.25</v>
      </c>
      <c r="E204" s="324">
        <v>0.25</v>
      </c>
      <c r="F204" s="217">
        <v>0</v>
      </c>
      <c r="G204" s="229">
        <v>0</v>
      </c>
      <c r="H204" s="230" t="s">
        <v>61</v>
      </c>
      <c r="I204" s="230" t="s">
        <v>61</v>
      </c>
      <c r="J204" s="228">
        <v>2</v>
      </c>
      <c r="K204" s="217">
        <v>2</v>
      </c>
      <c r="L204" s="217">
        <v>0</v>
      </c>
      <c r="M204" s="325">
        <v>0</v>
      </c>
      <c r="N204" s="325">
        <v>0</v>
      </c>
    </row>
    <row r="205" spans="1:14" ht="13.5" thickBot="1">
      <c r="A205" s="68" t="s">
        <v>87</v>
      </c>
      <c r="B205" s="326" t="s">
        <v>171</v>
      </c>
      <c r="C205" s="70" t="s">
        <v>61</v>
      </c>
      <c r="D205" s="327">
        <v>0.5</v>
      </c>
      <c r="E205" s="191">
        <v>0.5</v>
      </c>
      <c r="F205" s="225">
        <v>0</v>
      </c>
      <c r="G205" s="328">
        <v>0</v>
      </c>
      <c r="H205" s="70" t="s">
        <v>61</v>
      </c>
      <c r="I205" s="70" t="s">
        <v>61</v>
      </c>
      <c r="J205" s="329">
        <v>4</v>
      </c>
      <c r="K205" s="225">
        <v>4</v>
      </c>
      <c r="L205" s="225">
        <v>0</v>
      </c>
      <c r="M205" s="193">
        <v>0</v>
      </c>
      <c r="N205" s="70">
        <v>0</v>
      </c>
    </row>
    <row r="206" spans="1:14" ht="13.5" thickBot="1">
      <c r="A206" s="3" t="s">
        <v>152</v>
      </c>
      <c r="B206" s="4" t="s">
        <v>155</v>
      </c>
      <c r="C206" s="38"/>
      <c r="D206" s="117"/>
      <c r="E206" s="117"/>
      <c r="F206" s="117"/>
      <c r="G206" s="117"/>
      <c r="H206" s="38"/>
      <c r="I206" s="38"/>
      <c r="J206" s="117"/>
      <c r="K206" s="117"/>
      <c r="L206" s="117"/>
      <c r="M206" s="128"/>
      <c r="N206" s="281"/>
    </row>
    <row r="207" spans="1:14" ht="12.75">
      <c r="A207" s="330">
        <v>1</v>
      </c>
      <c r="B207" s="331" t="s">
        <v>162</v>
      </c>
      <c r="C207" s="137" t="s">
        <v>61</v>
      </c>
      <c r="D207" s="298">
        <v>6</v>
      </c>
      <c r="E207" s="311">
        <v>0.25</v>
      </c>
      <c r="F207" s="264">
        <v>5.75</v>
      </c>
      <c r="G207" s="265">
        <v>6</v>
      </c>
      <c r="H207" s="137" t="s">
        <v>61</v>
      </c>
      <c r="I207" s="137" t="s">
        <v>61</v>
      </c>
      <c r="J207" s="103">
        <v>6</v>
      </c>
      <c r="K207" s="135">
        <v>0</v>
      </c>
      <c r="L207" s="135">
        <v>0</v>
      </c>
      <c r="M207" s="104">
        <v>6</v>
      </c>
      <c r="N207" s="262">
        <v>150</v>
      </c>
    </row>
    <row r="208" spans="1:14" ht="13.5" thickBot="1">
      <c r="A208" s="332">
        <v>2</v>
      </c>
      <c r="B208" s="333" t="s">
        <v>154</v>
      </c>
      <c r="C208" s="165" t="s">
        <v>61</v>
      </c>
      <c r="D208" s="220">
        <v>6</v>
      </c>
      <c r="E208" s="300">
        <v>0.25</v>
      </c>
      <c r="F208" s="221">
        <v>5.75</v>
      </c>
      <c r="G208" s="222">
        <v>6</v>
      </c>
      <c r="H208" s="165" t="s">
        <v>61</v>
      </c>
      <c r="I208" s="165" t="s">
        <v>61</v>
      </c>
      <c r="J208" s="172">
        <v>6</v>
      </c>
      <c r="K208" s="162">
        <v>0</v>
      </c>
      <c r="L208" s="162">
        <v>0</v>
      </c>
      <c r="M208" s="163">
        <v>6</v>
      </c>
      <c r="N208" s="68">
        <v>150</v>
      </c>
    </row>
    <row r="209" spans="1:14" ht="12.75">
      <c r="A209" s="117"/>
      <c r="B209" s="117"/>
      <c r="C209" s="38"/>
      <c r="D209" s="117"/>
      <c r="E209" s="117"/>
      <c r="F209" s="117"/>
      <c r="G209" s="117"/>
      <c r="H209" s="38"/>
      <c r="I209" s="38"/>
      <c r="J209" s="117"/>
      <c r="K209" s="117"/>
      <c r="L209" s="117"/>
      <c r="M209" s="117"/>
      <c r="N209" s="301"/>
    </row>
    <row r="210" spans="1:14" ht="12.75">
      <c r="A210" s="117"/>
      <c r="B210" s="117"/>
      <c r="C210" s="38"/>
      <c r="D210" s="117"/>
      <c r="E210" s="117"/>
      <c r="F210" s="117"/>
      <c r="G210" s="117"/>
      <c r="H210" s="38"/>
      <c r="I210" s="38"/>
      <c r="J210" s="117"/>
      <c r="K210" s="117"/>
      <c r="L210" s="117"/>
      <c r="M210" s="117"/>
      <c r="N210" s="301"/>
    </row>
    <row r="211" spans="1:14" ht="12.75">
      <c r="A211" s="117"/>
      <c r="B211" s="117"/>
      <c r="C211" s="38" t="s">
        <v>156</v>
      </c>
      <c r="D211" s="117"/>
      <c r="E211" s="117"/>
      <c r="F211" s="117"/>
      <c r="G211" s="117"/>
      <c r="H211" s="38"/>
      <c r="I211" s="38"/>
      <c r="J211" s="117"/>
      <c r="K211" s="117"/>
      <c r="L211" s="117"/>
      <c r="M211" s="117"/>
      <c r="N211" s="301"/>
    </row>
    <row r="212" spans="1:14" ht="12.75">
      <c r="A212" s="117"/>
      <c r="B212" s="117"/>
      <c r="C212" s="38"/>
      <c r="D212" s="117"/>
      <c r="E212" s="117"/>
      <c r="F212" s="117"/>
      <c r="G212" s="117"/>
      <c r="H212" s="38"/>
      <c r="I212" s="38"/>
      <c r="J212" s="117"/>
      <c r="K212" s="117"/>
      <c r="L212" s="117"/>
      <c r="M212" s="117"/>
      <c r="N212" s="301"/>
    </row>
    <row r="213" spans="1:14" ht="12.75">
      <c r="A213" s="117"/>
      <c r="B213" s="117"/>
      <c r="C213" s="38"/>
      <c r="D213" s="117"/>
      <c r="E213" s="117"/>
      <c r="F213" s="117"/>
      <c r="G213" s="117"/>
      <c r="H213" s="38"/>
      <c r="I213" s="38"/>
      <c r="J213" s="117"/>
      <c r="K213" s="117"/>
      <c r="L213" s="117"/>
      <c r="M213" s="117"/>
      <c r="N213" s="301"/>
    </row>
    <row r="214" spans="1:14" ht="13.5" thickBot="1">
      <c r="A214" s="117"/>
      <c r="B214" s="117"/>
      <c r="C214" s="38"/>
      <c r="D214" s="334"/>
      <c r="E214" s="334"/>
      <c r="F214" s="117"/>
      <c r="G214" s="117"/>
      <c r="H214" s="38"/>
      <c r="I214" s="38"/>
      <c r="J214" s="117"/>
      <c r="K214" s="117"/>
      <c r="L214" s="117"/>
      <c r="M214" s="117"/>
      <c r="N214" s="117"/>
    </row>
    <row r="215" spans="1:14" ht="12.75">
      <c r="A215" s="17" t="s">
        <v>9</v>
      </c>
      <c r="B215" s="52" t="s">
        <v>36</v>
      </c>
      <c r="C215" s="313"/>
      <c r="D215" s="369" t="s">
        <v>34</v>
      </c>
      <c r="E215" s="370"/>
      <c r="F215" s="369" t="s">
        <v>54</v>
      </c>
      <c r="G215" s="370"/>
      <c r="H215" s="4"/>
      <c r="I215" s="52" t="s">
        <v>10</v>
      </c>
      <c r="J215" s="390" t="s">
        <v>26</v>
      </c>
      <c r="K215" s="391"/>
      <c r="L215" s="391"/>
      <c r="M215" s="392"/>
      <c r="N215" s="335"/>
    </row>
    <row r="216" spans="1:14" ht="12.75">
      <c r="A216" s="3"/>
      <c r="B216" s="53" t="s">
        <v>35</v>
      </c>
      <c r="C216" s="336"/>
      <c r="D216" s="79" t="s">
        <v>37</v>
      </c>
      <c r="E216" s="337" t="s">
        <v>53</v>
      </c>
      <c r="F216" s="79" t="s">
        <v>37</v>
      </c>
      <c r="G216" s="80" t="s">
        <v>53</v>
      </c>
      <c r="H216" s="119"/>
      <c r="I216" s="338"/>
      <c r="J216" s="393" t="s">
        <v>29</v>
      </c>
      <c r="K216" s="394"/>
      <c r="L216" s="394"/>
      <c r="M216" s="395"/>
      <c r="N216" s="81" t="s">
        <v>53</v>
      </c>
    </row>
    <row r="217" spans="1:15" ht="13.5" thickBot="1">
      <c r="A217" s="122"/>
      <c r="B217" s="54" t="s">
        <v>66</v>
      </c>
      <c r="C217" s="339"/>
      <c r="D217" s="88" t="s">
        <v>49</v>
      </c>
      <c r="E217" s="340"/>
      <c r="F217" s="302"/>
      <c r="G217" s="340"/>
      <c r="H217" s="119"/>
      <c r="I217" s="338"/>
      <c r="J217" s="396" t="s">
        <v>25</v>
      </c>
      <c r="K217" s="397"/>
      <c r="L217" s="397"/>
      <c r="M217" s="398"/>
      <c r="N217" s="341"/>
      <c r="O217" s="1"/>
    </row>
    <row r="218" spans="1:14" ht="13.5" thickBot="1">
      <c r="A218" s="144"/>
      <c r="B218" s="25" t="s">
        <v>67</v>
      </c>
      <c r="C218" s="101"/>
      <c r="D218" s="342">
        <f>SUM(D184)</f>
        <v>180</v>
      </c>
      <c r="E218" s="308">
        <v>100</v>
      </c>
      <c r="F218" s="342">
        <f>SUM(J184,N184)</f>
        <v>4666</v>
      </c>
      <c r="G218" s="308">
        <v>100</v>
      </c>
      <c r="H218" s="119"/>
      <c r="I218" s="399" t="s">
        <v>55</v>
      </c>
      <c r="J218" s="400"/>
      <c r="K218" s="400"/>
      <c r="L218" s="400"/>
      <c r="M218" s="400"/>
      <c r="N218" s="401"/>
    </row>
    <row r="219" spans="1:14" ht="14.25">
      <c r="A219" s="83" t="s">
        <v>6</v>
      </c>
      <c r="B219" s="56" t="s">
        <v>21</v>
      </c>
      <c r="C219" s="240"/>
      <c r="D219" s="302"/>
      <c r="E219" s="340"/>
      <c r="F219" s="302"/>
      <c r="G219" s="340"/>
      <c r="H219" s="119"/>
      <c r="I219" s="343">
        <v>1</v>
      </c>
      <c r="J219" s="119" t="s">
        <v>143</v>
      </c>
      <c r="K219" s="119"/>
      <c r="L219" s="119"/>
      <c r="M219" s="119"/>
      <c r="N219" s="340">
        <v>37</v>
      </c>
    </row>
    <row r="220" spans="1:14" ht="14.25">
      <c r="A220" s="150"/>
      <c r="B220" s="57" t="s">
        <v>81</v>
      </c>
      <c r="C220" s="344"/>
      <c r="D220" s="345">
        <f>SUM(E184)</f>
        <v>66</v>
      </c>
      <c r="E220" s="346">
        <f>D220*100/D218</f>
        <v>36.666666666666664</v>
      </c>
      <c r="F220" s="345">
        <f>SUM(J184)</f>
        <v>1701</v>
      </c>
      <c r="G220" s="346">
        <f>F220*100/F218</f>
        <v>36.45520788684098</v>
      </c>
      <c r="H220" s="119"/>
      <c r="I220" s="347">
        <v>2</v>
      </c>
      <c r="J220" s="119" t="s">
        <v>144</v>
      </c>
      <c r="K220" s="119"/>
      <c r="L220" s="119"/>
      <c r="M220" s="119"/>
      <c r="N220" s="340">
        <v>63</v>
      </c>
    </row>
    <row r="221" spans="1:14" ht="14.25">
      <c r="A221" s="157" t="s">
        <v>85</v>
      </c>
      <c r="B221" s="58" t="s">
        <v>22</v>
      </c>
      <c r="C221" s="348"/>
      <c r="D221" s="349">
        <f>SUM(G200,G196)</f>
        <v>44</v>
      </c>
      <c r="E221" s="350">
        <f>D221*100/D218</f>
        <v>24.444444444444443</v>
      </c>
      <c r="F221" s="349">
        <f>SUM(J200,N200,N196,J196)</f>
        <v>1170</v>
      </c>
      <c r="G221" s="350">
        <f>F221*100/F218</f>
        <v>25.075010715816546</v>
      </c>
      <c r="H221" s="119"/>
      <c r="I221" s="351"/>
      <c r="J221" s="388"/>
      <c r="K221" s="389"/>
      <c r="L221" s="389"/>
      <c r="M221" s="119"/>
      <c r="N221" s="352"/>
    </row>
    <row r="222" spans="1:14" ht="14.25">
      <c r="A222" s="150"/>
      <c r="B222" s="57" t="s">
        <v>23</v>
      </c>
      <c r="C222" s="344"/>
      <c r="D222" s="345"/>
      <c r="E222" s="346"/>
      <c r="F222" s="345"/>
      <c r="G222" s="346"/>
      <c r="H222" s="119"/>
      <c r="I222" s="351"/>
      <c r="J222" s="388"/>
      <c r="K222" s="389"/>
      <c r="L222" s="389"/>
      <c r="M222" s="119"/>
      <c r="N222" s="352"/>
    </row>
    <row r="223" spans="1:14" ht="14.25">
      <c r="A223" s="157" t="s">
        <v>87</v>
      </c>
      <c r="B223" s="58" t="s">
        <v>24</v>
      </c>
      <c r="C223" s="348"/>
      <c r="D223" s="349">
        <f>SUM(D203:D205,D187)</f>
        <v>11</v>
      </c>
      <c r="E223" s="350">
        <f>D223*100/D218</f>
        <v>6.111111111111111</v>
      </c>
      <c r="F223" s="349">
        <f>SUM(J203:J205,J187)</f>
        <v>190</v>
      </c>
      <c r="G223" s="350">
        <f>F223*100/F218</f>
        <v>4.0720102871838835</v>
      </c>
      <c r="H223" s="119"/>
      <c r="I223" s="351"/>
      <c r="J223" s="388"/>
      <c r="K223" s="389"/>
      <c r="L223" s="389"/>
      <c r="M223" s="119"/>
      <c r="N223" s="352"/>
    </row>
    <row r="224" spans="1:14" ht="14.25">
      <c r="A224" s="150"/>
      <c r="B224" s="57" t="s">
        <v>20</v>
      </c>
      <c r="C224" s="344"/>
      <c r="D224" s="345"/>
      <c r="E224" s="346"/>
      <c r="F224" s="345"/>
      <c r="G224" s="346"/>
      <c r="H224" s="119"/>
      <c r="I224" s="351"/>
      <c r="J224" s="388"/>
      <c r="K224" s="389"/>
      <c r="L224" s="389"/>
      <c r="M224" s="119"/>
      <c r="N224" s="352"/>
    </row>
    <row r="225" spans="1:14" ht="14.25">
      <c r="A225" s="176" t="s">
        <v>88</v>
      </c>
      <c r="B225" s="59" t="s">
        <v>80</v>
      </c>
      <c r="C225" s="325"/>
      <c r="D225" s="353">
        <f>SUM(D201,D197,D207,D208)</f>
        <v>58</v>
      </c>
      <c r="E225" s="100">
        <f>D225*100/D218</f>
        <v>32.22222222222222</v>
      </c>
      <c r="F225" s="353">
        <f>SUM(J201,N201,N197,J197)</f>
        <v>1196</v>
      </c>
      <c r="G225" s="100">
        <f>F225*100/F218</f>
        <v>25.632233176168025</v>
      </c>
      <c r="H225" s="119"/>
      <c r="I225" s="351"/>
      <c r="J225" s="388"/>
      <c r="K225" s="389"/>
      <c r="L225" s="389"/>
      <c r="M225" s="119"/>
      <c r="N225" s="352"/>
    </row>
    <row r="226" spans="1:14" ht="14.25">
      <c r="A226" s="226" t="s">
        <v>89</v>
      </c>
      <c r="B226" s="59" t="s">
        <v>57</v>
      </c>
      <c r="C226" s="325"/>
      <c r="D226" s="353">
        <f>SUM(D207,D208)</f>
        <v>12</v>
      </c>
      <c r="E226" s="100">
        <f>D226*100/D218</f>
        <v>6.666666666666667</v>
      </c>
      <c r="F226" s="353">
        <f>SUM(N207:N208,J207,J208)</f>
        <v>312</v>
      </c>
      <c r="G226" s="100">
        <f>F226*100/F218</f>
        <v>6.686669524217745</v>
      </c>
      <c r="H226" s="354"/>
      <c r="I226" s="351"/>
      <c r="J226" s="388"/>
      <c r="K226" s="389"/>
      <c r="L226" s="389"/>
      <c r="M226" s="119"/>
      <c r="N226" s="352"/>
    </row>
    <row r="227" spans="1:14" ht="15" thickBot="1">
      <c r="A227" s="249" t="s">
        <v>98</v>
      </c>
      <c r="B227" s="355" t="s">
        <v>56</v>
      </c>
      <c r="C227" s="193"/>
      <c r="D227" s="356">
        <v>0</v>
      </c>
      <c r="E227" s="357">
        <v>0</v>
      </c>
      <c r="F227" s="356">
        <v>0</v>
      </c>
      <c r="G227" s="357">
        <v>0</v>
      </c>
      <c r="H227" s="354"/>
      <c r="I227" s="402" t="s">
        <v>65</v>
      </c>
      <c r="J227" s="403"/>
      <c r="K227" s="403"/>
      <c r="L227" s="403"/>
      <c r="M227" s="404"/>
      <c r="N227" s="96">
        <v>100</v>
      </c>
    </row>
    <row r="228" spans="1:14" ht="12.75">
      <c r="A228" s="119"/>
      <c r="C228" s="354"/>
      <c r="D228" s="354"/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</row>
    <row r="229" spans="2:7" ht="12.75">
      <c r="B229" s="385" t="s">
        <v>82</v>
      </c>
      <c r="C229" s="385"/>
      <c r="D229" s="385"/>
      <c r="E229" s="385"/>
      <c r="F229" s="385"/>
      <c r="G229" s="385"/>
    </row>
    <row r="230" spans="2:7" ht="12.75">
      <c r="B230" s="385"/>
      <c r="C230" s="385"/>
      <c r="D230" s="385"/>
      <c r="E230" s="385"/>
      <c r="F230" s="385"/>
      <c r="G230" s="385"/>
    </row>
    <row r="231" spans="2:7" ht="12.75">
      <c r="B231" s="385"/>
      <c r="C231" s="385"/>
      <c r="D231" s="385"/>
      <c r="E231" s="385"/>
      <c r="F231" s="385"/>
      <c r="G231" s="385"/>
    </row>
    <row r="232" ht="12.75" customHeight="1"/>
  </sheetData>
  <sheetProtection/>
  <mergeCells count="41">
    <mergeCell ref="A63:B63"/>
    <mergeCell ref="A1:M1"/>
    <mergeCell ref="D13:F13"/>
    <mergeCell ref="A59:B59"/>
    <mergeCell ref="K14:L14"/>
    <mergeCell ref="A2:M2"/>
    <mergeCell ref="J13:M13"/>
    <mergeCell ref="L3:N3"/>
    <mergeCell ref="J226:L226"/>
    <mergeCell ref="J222:L222"/>
    <mergeCell ref="J223:L223"/>
    <mergeCell ref="F215:G215"/>
    <mergeCell ref="J224:L224"/>
    <mergeCell ref="J225:L225"/>
    <mergeCell ref="B229:G231"/>
    <mergeCell ref="K178:L178"/>
    <mergeCell ref="A184:B184"/>
    <mergeCell ref="J177:M177"/>
    <mergeCell ref="J221:L221"/>
    <mergeCell ref="J215:M215"/>
    <mergeCell ref="J216:M216"/>
    <mergeCell ref="J217:M217"/>
    <mergeCell ref="I218:N218"/>
    <mergeCell ref="I227:M227"/>
    <mergeCell ref="K130:L130"/>
    <mergeCell ref="A116:B116"/>
    <mergeCell ref="A120:B120"/>
    <mergeCell ref="J74:M74"/>
    <mergeCell ref="K75:L75"/>
    <mergeCell ref="A123:B123"/>
    <mergeCell ref="D129:F129"/>
    <mergeCell ref="J129:M129"/>
    <mergeCell ref="A185:B185"/>
    <mergeCell ref="D215:E215"/>
    <mergeCell ref="A64:B64"/>
    <mergeCell ref="A121:B121"/>
    <mergeCell ref="D177:F177"/>
    <mergeCell ref="A66:B66"/>
    <mergeCell ref="D74:F74"/>
    <mergeCell ref="A169:B169"/>
    <mergeCell ref="B176:E176"/>
  </mergeCells>
  <printOptions/>
  <pageMargins left="0.1968503937007874" right="0.11811023622047245" top="0.1968503937007874" bottom="0.1968503937007874" header="0.1968503937007874" footer="0.1968503937007874"/>
  <pageSetup horizontalDpi="300" verticalDpi="300" orientation="landscape" paperSize="9" scale="77" r:id="rId1"/>
  <rowBreaks count="4" manualBreakCount="4">
    <brk id="56" max="255" man="1"/>
    <brk id="72" max="255" man="1"/>
    <brk id="127" max="255" man="1"/>
    <brk id="175" max="255" man="1"/>
  </rowBreaks>
  <ignoredErrors>
    <ignoredError sqref="J38:J42 K153:K154 K148 L143:L144 L147:L148 L151:L152 N151 K162 L159:L164 K138:K142 J146:K146 J148 M148 M162 J44:J53 D112:E112 G112 K112:L112 J138:J144 J151:J152 L155 K151 M151 D164:E164 G164 K1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JanG</cp:lastModifiedBy>
  <cp:lastPrinted>2012-06-01T19:09:25Z</cp:lastPrinted>
  <dcterms:created xsi:type="dcterms:W3CDTF">2011-12-11T10:20:19Z</dcterms:created>
  <dcterms:modified xsi:type="dcterms:W3CDTF">2013-01-28T20:11:56Z</dcterms:modified>
  <cp:category/>
  <cp:version/>
  <cp:contentType/>
  <cp:contentStatus/>
</cp:coreProperties>
</file>